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6480" activeTab="1"/>
  </bookViews>
  <sheets>
    <sheet name="Raw data" sheetId="1" r:id="rId1"/>
    <sheet name="What If'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7" i="2" l="1"/>
  <c r="B197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B173" i="2"/>
  <c r="B199" i="2" s="1"/>
  <c r="E171" i="2"/>
  <c r="E170" i="2"/>
  <c r="E169" i="2"/>
  <c r="E168" i="2"/>
  <c r="E107" i="2"/>
  <c r="E57" i="2"/>
  <c r="C155" i="2"/>
  <c r="B137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B113" i="2"/>
  <c r="B139" i="2" s="1"/>
  <c r="E111" i="2"/>
  <c r="E110" i="2"/>
  <c r="E109" i="2"/>
  <c r="E108" i="2"/>
  <c r="B87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1" i="2"/>
  <c r="E60" i="2"/>
  <c r="E59" i="2"/>
  <c r="E58" i="2"/>
  <c r="E113" i="2" l="1"/>
  <c r="E173" i="2"/>
  <c r="E199" i="2" s="1"/>
  <c r="E137" i="2"/>
  <c r="E139" i="2" s="1"/>
  <c r="E197" i="2"/>
  <c r="B63" i="2"/>
  <c r="B89" i="2" s="1"/>
  <c r="E87" i="2"/>
  <c r="E63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1" i="2"/>
  <c r="E12" i="2"/>
  <c r="E13" i="2"/>
  <c r="E14" i="2"/>
  <c r="E15" i="2"/>
  <c r="E11" i="2"/>
  <c r="B41" i="2"/>
  <c r="B17" i="2"/>
  <c r="E89" i="2" l="1"/>
  <c r="E41" i="2"/>
  <c r="E17" i="2"/>
  <c r="E43" i="2" s="1"/>
  <c r="B43" i="2"/>
  <c r="G166" i="1"/>
  <c r="G168" i="1" s="1"/>
  <c r="G14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3" i="1"/>
</calcChain>
</file>

<file path=xl/comments1.xml><?xml version="1.0" encoding="utf-8"?>
<comments xmlns="http://schemas.openxmlformats.org/spreadsheetml/2006/main">
  <authors>
    <author>Lawrence Stevens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Lawrence Stevens:</t>
        </r>
        <r>
          <rPr>
            <sz val="9"/>
            <color indexed="81"/>
            <rFont val="Tahoma"/>
            <family val="2"/>
          </rPr>
          <t xml:space="preserve">
Fed, state, local)
</t>
        </r>
      </text>
    </comment>
  </commentList>
</comments>
</file>

<file path=xl/sharedStrings.xml><?xml version="1.0" encoding="utf-8"?>
<sst xmlns="http://schemas.openxmlformats.org/spreadsheetml/2006/main" count="680" uniqueCount="215">
  <si>
    <t>a</t>
  </si>
  <si>
    <t>b</t>
  </si>
  <si>
    <t>Year</t>
  </si>
  <si>
    <t>GDP (Bill)</t>
  </si>
  <si>
    <t>Deficit (bill)</t>
  </si>
  <si>
    <t>Population (mill)</t>
  </si>
  <si>
    <t>Actual/Budg</t>
  </si>
  <si>
    <t>Source</t>
  </si>
  <si>
    <t>http://www.usgovernmentdebt.us/spending_chart_1960_2021USb_XXs2li111mcn_H0f</t>
  </si>
  <si>
    <t>Debt as % of GDP</t>
  </si>
  <si>
    <t xml:space="preserve">Total public debt (bill) </t>
  </si>
  <si>
    <t>Cum Fed Debt (bill)</t>
  </si>
  <si>
    <t>Fed deficit as % of GDP</t>
  </si>
  <si>
    <t>Calculated state and local (bill) Debt</t>
  </si>
  <si>
    <t>GDP: $18,569.1 bln</t>
  </si>
  <si>
    <t>GO:</t>
  </si>
  <si>
    <t>$32,188.6 bln</t>
  </si>
  <si>
    <t>United States Federal</t>
  </si>
  <si>
    <t>State and Local Government Revenue</t>
  </si>
  <si>
    <t>-5yr -1yr   Fiscal Year 2016 in $ billion   +1yr +5yr</t>
  </si>
  <si>
    <t>View: default census</t>
  </si>
  <si>
    <t>Fed</t>
  </si>
  <si>
    <t>Gov.</t>
  </si>
  <si>
    <t>Xfer</t>
  </si>
  <si>
    <t>State</t>
  </si>
  <si>
    <t>Local</t>
  </si>
  <si>
    <t>Total</t>
  </si>
  <si>
    <t> chart</t>
  </si>
  <si>
    <t>[–] </t>
  </si>
  <si>
    <t>Income Taxes:  Start chart</t>
  </si>
  <si>
    <t> 1,845.7</t>
  </si>
  <si>
    <t> 0.0</t>
  </si>
  <si>
    <t> 392.7</t>
  </si>
  <si>
    <t> 41.0</t>
  </si>
  <si>
    <t> 2,279.4</t>
  </si>
  <si>
    <t>[+] </t>
  </si>
  <si>
    <t>Individual Income Tax</t>
  </si>
  <si>
    <t> 1,546.1</t>
  </si>
  <si>
    <t> 346.5</t>
  </si>
  <si>
    <t> 33.0</t>
  </si>
  <si>
    <t> 1,925.5</t>
  </si>
  <si>
    <t>Corporate Income Tax</t>
  </si>
  <si>
    <t> 299.6</t>
  </si>
  <si>
    <t> 46.2</t>
  </si>
  <si>
    <t> 8.1</t>
  </si>
  <si>
    <t> 353.9</t>
  </si>
  <si>
    <t>Social Insurance Taxes:  Start chart</t>
  </si>
  <si>
    <t> 1,115.1</t>
  </si>
  <si>
    <t> 411.7</t>
  </si>
  <si>
    <t> 99.7</t>
  </si>
  <si>
    <t> 1,626.4</t>
  </si>
  <si>
    <t>Old Age Survivors Insurance</t>
  </si>
  <si>
    <t> 665.7</t>
  </si>
  <si>
    <t>Disability Insurance</t>
  </si>
  <si>
    <t> 144.5</t>
  </si>
  <si>
    <t>Hospital Insurance</t>
  </si>
  <si>
    <t> 246.8</t>
  </si>
  <si>
    <t>Unemployment Insurance</t>
  </si>
  <si>
    <t> 48.9</t>
  </si>
  <si>
    <t> 61.8</t>
  </si>
  <si>
    <t> 1.3</t>
  </si>
  <si>
    <t> 111.9</t>
  </si>
  <si>
    <t>Employee Retirement Insurance</t>
  </si>
  <si>
    <t> 3.9</t>
  </si>
  <si>
    <t> 341.9</t>
  </si>
  <si>
    <t> 97.9</t>
  </si>
  <si>
    <t> 443.6</t>
  </si>
  <si>
    <t>Railroad Retirement Insurance</t>
  </si>
  <si>
    <t> 5.3</t>
  </si>
  <si>
    <t>Other</t>
  </si>
  <si>
    <t> 0.6</t>
  </si>
  <si>
    <t> 8.6</t>
  </si>
  <si>
    <t>Ad valorem Taxes:  Start chart</t>
  </si>
  <si>
    <t> 191.6</t>
  </si>
  <si>
    <t> 553.4</t>
  </si>
  <si>
    <t> 643.1</t>
  </si>
  <si>
    <t> 1,388.1</t>
  </si>
  <si>
    <t>Excise Taxes</t>
  </si>
  <si>
    <t> 39.3</t>
  </si>
  <si>
    <t> 24.4</t>
  </si>
  <si>
    <t> 1.0</t>
  </si>
  <si>
    <t> 64.7</t>
  </si>
  <si>
    <t>Sales Taxes</t>
  </si>
  <si>
    <t> 340.8</t>
  </si>
  <si>
    <t> 104.8</t>
  </si>
  <si>
    <t> 445.7</t>
  </si>
  <si>
    <t>Property Taxes</t>
  </si>
  <si>
    <t> 15.8</t>
  </si>
  <si>
    <t> 500.1</t>
  </si>
  <si>
    <t> 515.8</t>
  </si>
  <si>
    <t>Transportation</t>
  </si>
  <si>
    <t> 55.8</t>
  </si>
  <si>
    <t> 70.2</t>
  </si>
  <si>
    <t> 3.3</t>
  </si>
  <si>
    <t> 129.2</t>
  </si>
  <si>
    <t>License</t>
  </si>
  <si>
    <t> 96.6</t>
  </si>
  <si>
    <t> 102.3</t>
  </si>
  <si>
    <t> 33.9</t>
  </si>
  <si>
    <t> 232.7</t>
  </si>
  <si>
    <t>Fees and Charges</t>
  </si>
  <si>
    <t> 201.6</t>
  </si>
  <si>
    <t> 291.3</t>
  </si>
  <si>
    <t> 492.9</t>
  </si>
  <si>
    <t>Business and Other Revenue</t>
  </si>
  <si>
    <t> 115.7</t>
  </si>
  <si>
    <t> 165.0</t>
  </si>
  <si>
    <t> 240.6</t>
  </si>
  <si>
    <t> 521.2</t>
  </si>
  <si>
    <t>Balance</t>
  </si>
  <si>
    <t> -0.0</t>
  </si>
  <si>
    <t> -8.3</t>
  </si>
  <si>
    <t> 0.9</t>
  </si>
  <si>
    <t> -7.5</t>
  </si>
  <si>
    <t>Total Direct Revenue</t>
  </si>
  <si>
    <t> 3,268.0</t>
  </si>
  <si>
    <t> 1,716.0</t>
  </si>
  <si>
    <t> 1,316.6</t>
  </si>
  <si>
    <t> 6,300.5</t>
  </si>
  <si>
    <t>Source:</t>
  </si>
  <si>
    <t>http://www.usgovernmentrevenue.com/year_revenue_2016USbn_18bs1n_103040#usgs302</t>
  </si>
  <si>
    <t>Also copied into the Word doc "Research data all"</t>
  </si>
  <si>
    <t>Personal Income tax</t>
  </si>
  <si>
    <t>Corporate income tax</t>
  </si>
  <si>
    <t>Social Security</t>
  </si>
  <si>
    <t>Ad Valorem</t>
  </si>
  <si>
    <t>Business/other</t>
  </si>
  <si>
    <t>TOTAL</t>
  </si>
  <si>
    <t>Mathematics- To balance</t>
  </si>
  <si>
    <t>Category</t>
  </si>
  <si>
    <t>Billion $</t>
  </si>
  <si>
    <t>Spend:</t>
  </si>
  <si>
    <t>Total outlays</t>
  </si>
  <si>
    <t>Net Interest</t>
  </si>
  <si>
    <t>General Government</t>
  </si>
  <si>
    <t>Veterans Benefits and Services</t>
  </si>
  <si>
    <t>Social security</t>
  </si>
  <si>
    <t>Income Security</t>
  </si>
  <si>
    <t>Medicare</t>
  </si>
  <si>
    <t>Health</t>
  </si>
  <si>
    <t>Commerce and Housing Credit</t>
  </si>
  <si>
    <t>Agriculture</t>
  </si>
  <si>
    <t>Energy</t>
  </si>
  <si>
    <t>International Affairs</t>
  </si>
  <si>
    <t>National Defense</t>
  </si>
  <si>
    <t>Science, Space, and Technology</t>
  </si>
  <si>
    <t>Natural Resources/Environment</t>
  </si>
  <si>
    <t>Community/Regional Develop</t>
  </si>
  <si>
    <t>Admin of Justice</t>
  </si>
  <si>
    <t>Offsetting Receipts</t>
  </si>
  <si>
    <t>Edu, Trng, Employment,Social Services</t>
  </si>
  <si>
    <t xml:space="preserve">Scenerio 1 </t>
  </si>
  <si>
    <t>% reduction</t>
  </si>
  <si>
    <t>New Spend</t>
  </si>
  <si>
    <t>Red = not reduced</t>
  </si>
  <si>
    <t>Red = not changed</t>
  </si>
  <si>
    <t>2016 data</t>
  </si>
  <si>
    <t>Scenerio- 10% incr tax, 10% reduction in spend</t>
  </si>
  <si>
    <t>Scenerio 1 - here we increase inc taxes and reduce spend 10% where possible</t>
  </si>
  <si>
    <t>Comment</t>
  </si>
  <si>
    <t>% change</t>
  </si>
  <si>
    <t>Adjusted $</t>
  </si>
  <si>
    <t>Increase 10%</t>
  </si>
  <si>
    <t>No change</t>
  </si>
  <si>
    <t>Reduce 10%</t>
  </si>
  <si>
    <t>DEFICIT</t>
  </si>
  <si>
    <t>Scenerio 2 - here we have everyone pay 17% flat tax on everything- nobody pays 0 taxes on income</t>
  </si>
  <si>
    <t>Note: no change in policies- 43% still pay no taxes</t>
  </si>
  <si>
    <t>Total personal income 2016 = 15.929 trillion. Also see research_data_all.doc</t>
  </si>
  <si>
    <t>I increased the corp tax 10%, but caution- you do not want to kill the goose that laid the golden egg</t>
  </si>
  <si>
    <t>Pay 17% on total income</t>
  </si>
  <si>
    <t>Result: We have a surplus!!! The apologists will scream that this is unfair to the poor.</t>
  </si>
  <si>
    <t xml:space="preserve">   for our children, and understanding nothing is free. Again, if you need more help,</t>
  </si>
  <si>
    <t xml:space="preserve">   where are your family, your church, your community, the apologists (who are</t>
  </si>
  <si>
    <t>Result: Although painful, it seems a 10% increase in taxes, and a 10% reduction in spend</t>
  </si>
  <si>
    <t>does very little to reduce the deficit. From 600 billion to 300 billion.</t>
  </si>
  <si>
    <t>(this is the same as Scenerio 2, but trying to find the flat rate that comes close to balancing</t>
  </si>
  <si>
    <t>So it seems we need a flat tax greater than 12%, and less than 17%.</t>
  </si>
  <si>
    <t>Note, if the apologists win, and we exclude anybody from paying their fair share,</t>
  </si>
  <si>
    <t>we will have to increase the tax % on everyone else to make up an equal amount.</t>
  </si>
  <si>
    <t>Tax and spend scenerios:</t>
  </si>
  <si>
    <t>Lets play with the numbers, and see where we end up.</t>
  </si>
  <si>
    <t>And yes, this is simple math, linear extrapolation. I understand that the curve</t>
  </si>
  <si>
    <t>may not be linear, but all the BS spread by all the Ivy Leaguers has certainly not</t>
  </si>
  <si>
    <t>worked, so lets try simple (KISS)</t>
  </si>
  <si>
    <t>Pay 15% on total income</t>
  </si>
  <si>
    <t xml:space="preserve">Result: We have a reasonable (?) surplus. </t>
  </si>
  <si>
    <t>So, lets see how long our kids will have to pay these rates to finally live in</t>
  </si>
  <si>
    <t>a financially healthy country, free from the gluttony of their ancestors (that would be us).</t>
  </si>
  <si>
    <t>In 2016, the debt was 19.5 trillion $. TRILLION.</t>
  </si>
  <si>
    <t>So, at the current rate, it continues at, let's say 500 Billion a year. So, in 2040, it will be 24 years at .5 TRILLION per year…</t>
  </si>
  <si>
    <t>Let's call it 32 Trillion. How can we even comprehend 32 Trillion????</t>
  </si>
  <si>
    <t>At the 15% flat tax rate, we could be at (19500 billion/386 billion) = breakeven in 50 years.</t>
  </si>
  <si>
    <t>Scenerio 3 - here we have everyone pay 15% flat tax on everything- nobody pays 0 taxes on income</t>
  </si>
  <si>
    <t>Note- everyone pays 15% on all income including corporations</t>
  </si>
  <si>
    <t xml:space="preserve">  given back via the flat tax to help pay for helping others, securing financial stability</t>
  </si>
  <si>
    <t>Tax Revenue</t>
  </si>
  <si>
    <t>Note- everyone pays 17% on all income.</t>
  </si>
  <si>
    <t>But I would opine that even if you receive govt assistance, some of that should be</t>
  </si>
  <si>
    <t xml:space="preserve">   always free to donate more of their own money if they see fit.)?</t>
  </si>
  <si>
    <t>Scenerio 4 - here we find the flat tax that has a breakeven with spend- nobody pays 0 taxes on income</t>
  </si>
  <si>
    <t>Breakeven is about 12.5%</t>
  </si>
  <si>
    <t>Obama</t>
  </si>
  <si>
    <t>Trump</t>
  </si>
  <si>
    <t>Bush II</t>
  </si>
  <si>
    <t>Clinton</t>
  </si>
  <si>
    <t>Bush I</t>
  </si>
  <si>
    <t>Reagan</t>
  </si>
  <si>
    <t>Carter</t>
  </si>
  <si>
    <t>Ford</t>
  </si>
  <si>
    <t>Nixon</t>
  </si>
  <si>
    <t>Johnson</t>
  </si>
  <si>
    <t>Kennedy</t>
  </si>
  <si>
    <t>Eisenhower</t>
  </si>
  <si>
    <t>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</si>
</sst>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FF"/>
      <name val="Arial"/>
      <family val="2"/>
    </font>
    <font>
      <sz val="10"/>
      <color rgb="FF555555"/>
      <name val="Arial"/>
      <family val="2"/>
    </font>
    <font>
      <sz val="12"/>
      <color rgb="FF555555"/>
      <name val="Arial"/>
      <family val="2"/>
    </font>
    <font>
      <b/>
      <sz val="12"/>
      <color rgb="FF555555"/>
      <name val="Arial"/>
      <family val="2"/>
    </font>
    <font>
      <b/>
      <sz val="10"/>
      <color rgb="FF555555"/>
      <name val="Arial"/>
      <family val="2"/>
    </font>
    <font>
      <b/>
      <i/>
      <sz val="10"/>
      <color rgb="FF555555"/>
      <name val="Arial"/>
      <family val="2"/>
    </font>
    <font>
      <sz val="9"/>
      <color rgb="FF555555"/>
      <name val="Verdana"/>
      <family val="2"/>
    </font>
    <font>
      <b/>
      <sz val="10"/>
      <color rgb="FF80808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C8F8C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9" fontId="0" fillId="0" borderId="0" xfId="1" applyFont="1"/>
    <xf numFmtId="0" fontId="0" fillId="2" borderId="0" xfId="0" applyFill="1"/>
    <xf numFmtId="1" fontId="0" fillId="2" borderId="0" xfId="0" applyNumberFormat="1" applyFill="1"/>
    <xf numFmtId="9" fontId="0" fillId="2" borderId="0" xfId="1" applyFont="1" applyFill="1"/>
    <xf numFmtId="164" fontId="0" fillId="0" borderId="0" xfId="1" applyNumberFormat="1" applyFont="1"/>
    <xf numFmtId="165" fontId="0" fillId="0" borderId="0" xfId="0" applyNumberFormat="1"/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4" fillId="4" borderId="0" xfId="2" applyFill="1" applyAlignment="1">
      <alignment horizontal="right" vertical="center" wrapText="1"/>
    </xf>
    <xf numFmtId="0" fontId="4" fillId="0" borderId="0" xfId="2"/>
    <xf numFmtId="0" fontId="15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 wrapText="1" indent="1"/>
    </xf>
    <xf numFmtId="3" fontId="16" fillId="0" borderId="1" xfId="0" applyNumberFormat="1" applyFont="1" applyBorder="1" applyAlignment="1" applyProtection="1">
      <alignment horizontal="right" wrapText="1"/>
    </xf>
    <xf numFmtId="3" fontId="16" fillId="0" borderId="2" xfId="0" applyNumberFormat="1" applyFont="1" applyBorder="1" applyAlignment="1" applyProtection="1">
      <alignment horizontal="right" wrapText="1"/>
    </xf>
    <xf numFmtId="3" fontId="0" fillId="0" borderId="0" xfId="0" applyNumberFormat="1"/>
    <xf numFmtId="0" fontId="0" fillId="5" borderId="0" xfId="0" applyFill="1"/>
    <xf numFmtId="1" fontId="0" fillId="5" borderId="0" xfId="0" applyNumberFormat="1" applyFill="1"/>
    <xf numFmtId="1" fontId="0" fillId="6" borderId="0" xfId="0" applyNumberFormat="1" applyFill="1"/>
    <xf numFmtId="0" fontId="0" fillId="6" borderId="0" xfId="0" applyFill="1"/>
    <xf numFmtId="1" fontId="0" fillId="7" borderId="0" xfId="0" applyNumberFormat="1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0" fillId="9" borderId="0" xfId="0" applyFill="1"/>
    <xf numFmtId="1" fontId="0" fillId="10" borderId="0" xfId="0" applyNumberFormat="1" applyFill="1"/>
    <xf numFmtId="1" fontId="0" fillId="11" borderId="0" xfId="0" applyNumberFormat="1" applyFill="1"/>
    <xf numFmtId="0" fontId="0" fillId="10" borderId="0" xfId="0" applyFill="1"/>
    <xf numFmtId="0" fontId="10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0" fontId="4" fillId="3" borderId="0" xfId="2" applyFill="1" applyAlignment="1">
      <alignment vertical="center" wrapText="1"/>
    </xf>
    <xf numFmtId="0" fontId="4" fillId="4" borderId="0" xfId="2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top" wrapText="1"/>
    </xf>
    <xf numFmtId="0" fontId="11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righ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http://www.usgovernmentrevenue.com/include/graph.jpg" TargetMode="External"/><Relationship Id="rId1" Type="http://schemas.openxmlformats.org/officeDocument/2006/relationships/image" Target="../media/image4.jpeg"/><Relationship Id="rId4" Type="http://schemas.openxmlformats.org/officeDocument/2006/relationships/image" Target="http://www.usgovernmentrevenue.com/include/timeseries.jpg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81</xdr:row>
      <xdr:rowOff>0</xdr:rowOff>
    </xdr:from>
    <xdr:to>
      <xdr:col>8</xdr:col>
      <xdr:colOff>152400</xdr:colOff>
      <xdr:row>81</xdr:row>
      <xdr:rowOff>152400</xdr:rowOff>
    </xdr:to>
    <xdr:pic>
      <xdr:nvPicPr>
        <xdr:cNvPr id="2" name="Picture 1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781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152400</xdr:colOff>
      <xdr:row>82</xdr:row>
      <xdr:rowOff>152400</xdr:rowOff>
    </xdr:to>
    <xdr:pic>
      <xdr:nvPicPr>
        <xdr:cNvPr id="3" name="Picture 2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00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152400</xdr:colOff>
      <xdr:row>83</xdr:row>
      <xdr:rowOff>152400</xdr:rowOff>
    </xdr:to>
    <xdr:pic>
      <xdr:nvPicPr>
        <xdr:cNvPr id="4" name="Picture 3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19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152400</xdr:colOff>
      <xdr:row>84</xdr:row>
      <xdr:rowOff>152400</xdr:rowOff>
    </xdr:to>
    <xdr:pic>
      <xdr:nvPicPr>
        <xdr:cNvPr id="5" name="Picture 4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38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85</xdr:row>
      <xdr:rowOff>0</xdr:rowOff>
    </xdr:from>
    <xdr:to>
      <xdr:col>8</xdr:col>
      <xdr:colOff>152400</xdr:colOff>
      <xdr:row>85</xdr:row>
      <xdr:rowOff>152400</xdr:rowOff>
    </xdr:to>
    <xdr:pic>
      <xdr:nvPicPr>
        <xdr:cNvPr id="6" name="Picture 5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5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152400</xdr:colOff>
      <xdr:row>86</xdr:row>
      <xdr:rowOff>152400</xdr:rowOff>
    </xdr:to>
    <xdr:pic>
      <xdr:nvPicPr>
        <xdr:cNvPr id="7" name="Picture 6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76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87</xdr:row>
      <xdr:rowOff>0</xdr:rowOff>
    </xdr:from>
    <xdr:to>
      <xdr:col>8</xdr:col>
      <xdr:colOff>152400</xdr:colOff>
      <xdr:row>87</xdr:row>
      <xdr:rowOff>152400</xdr:rowOff>
    </xdr:to>
    <xdr:pic>
      <xdr:nvPicPr>
        <xdr:cNvPr id="8" name="Picture 7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895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88</xdr:row>
      <xdr:rowOff>0</xdr:rowOff>
    </xdr:from>
    <xdr:to>
      <xdr:col>8</xdr:col>
      <xdr:colOff>152400</xdr:colOff>
      <xdr:row>88</xdr:row>
      <xdr:rowOff>152400</xdr:rowOff>
    </xdr:to>
    <xdr:pic>
      <xdr:nvPicPr>
        <xdr:cNvPr id="9" name="Picture 8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91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89</xdr:row>
      <xdr:rowOff>0</xdr:rowOff>
    </xdr:from>
    <xdr:to>
      <xdr:col>8</xdr:col>
      <xdr:colOff>152400</xdr:colOff>
      <xdr:row>89</xdr:row>
      <xdr:rowOff>152400</xdr:rowOff>
    </xdr:to>
    <xdr:pic>
      <xdr:nvPicPr>
        <xdr:cNvPr id="10" name="Picture 9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933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8</xdr:col>
      <xdr:colOff>152400</xdr:colOff>
      <xdr:row>90</xdr:row>
      <xdr:rowOff>152400</xdr:rowOff>
    </xdr:to>
    <xdr:pic>
      <xdr:nvPicPr>
        <xdr:cNvPr id="11" name="Picture 10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952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91</xdr:row>
      <xdr:rowOff>0</xdr:rowOff>
    </xdr:from>
    <xdr:to>
      <xdr:col>8</xdr:col>
      <xdr:colOff>152400</xdr:colOff>
      <xdr:row>91</xdr:row>
      <xdr:rowOff>152400</xdr:rowOff>
    </xdr:to>
    <xdr:pic>
      <xdr:nvPicPr>
        <xdr:cNvPr id="12" name="Picture 11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971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92</xdr:row>
      <xdr:rowOff>0</xdr:rowOff>
    </xdr:from>
    <xdr:to>
      <xdr:col>8</xdr:col>
      <xdr:colOff>152400</xdr:colOff>
      <xdr:row>92</xdr:row>
      <xdr:rowOff>152400</xdr:rowOff>
    </xdr:to>
    <xdr:pic>
      <xdr:nvPicPr>
        <xdr:cNvPr id="13" name="Picture 12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990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93</xdr:row>
      <xdr:rowOff>0</xdr:rowOff>
    </xdr:from>
    <xdr:to>
      <xdr:col>8</xdr:col>
      <xdr:colOff>152400</xdr:colOff>
      <xdr:row>93</xdr:row>
      <xdr:rowOff>152400</xdr:rowOff>
    </xdr:to>
    <xdr:pic>
      <xdr:nvPicPr>
        <xdr:cNvPr id="14" name="Picture 13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09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152400</xdr:colOff>
      <xdr:row>94</xdr:row>
      <xdr:rowOff>152400</xdr:rowOff>
    </xdr:to>
    <xdr:pic>
      <xdr:nvPicPr>
        <xdr:cNvPr id="15" name="Picture 14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28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152400</xdr:colOff>
      <xdr:row>95</xdr:row>
      <xdr:rowOff>152400</xdr:rowOff>
    </xdr:to>
    <xdr:pic>
      <xdr:nvPicPr>
        <xdr:cNvPr id="16" name="Picture 15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47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152400</xdr:colOff>
      <xdr:row>96</xdr:row>
      <xdr:rowOff>152400</xdr:rowOff>
    </xdr:to>
    <xdr:pic>
      <xdr:nvPicPr>
        <xdr:cNvPr id="17" name="Picture 16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66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97</xdr:row>
      <xdr:rowOff>0</xdr:rowOff>
    </xdr:from>
    <xdr:to>
      <xdr:col>8</xdr:col>
      <xdr:colOff>152400</xdr:colOff>
      <xdr:row>97</xdr:row>
      <xdr:rowOff>152400</xdr:rowOff>
    </xdr:to>
    <xdr:pic>
      <xdr:nvPicPr>
        <xdr:cNvPr id="18" name="Picture 17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85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152400</xdr:colOff>
      <xdr:row>98</xdr:row>
      <xdr:rowOff>152400</xdr:rowOff>
    </xdr:to>
    <xdr:pic>
      <xdr:nvPicPr>
        <xdr:cNvPr id="19" name="Picture 18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155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99</xdr:row>
      <xdr:rowOff>0</xdr:rowOff>
    </xdr:from>
    <xdr:to>
      <xdr:col>8</xdr:col>
      <xdr:colOff>152400</xdr:colOff>
      <xdr:row>99</xdr:row>
      <xdr:rowOff>152400</xdr:rowOff>
    </xdr:to>
    <xdr:pic>
      <xdr:nvPicPr>
        <xdr:cNvPr id="20" name="Picture 19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345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152400</xdr:colOff>
      <xdr:row>100</xdr:row>
      <xdr:rowOff>152400</xdr:rowOff>
    </xdr:to>
    <xdr:pic>
      <xdr:nvPicPr>
        <xdr:cNvPr id="21" name="Picture 20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64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101</xdr:row>
      <xdr:rowOff>0</xdr:rowOff>
    </xdr:from>
    <xdr:to>
      <xdr:col>8</xdr:col>
      <xdr:colOff>152400</xdr:colOff>
      <xdr:row>101</xdr:row>
      <xdr:rowOff>152400</xdr:rowOff>
    </xdr:to>
    <xdr:pic>
      <xdr:nvPicPr>
        <xdr:cNvPr id="22" name="Picture 21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83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102</xdr:row>
      <xdr:rowOff>0</xdr:rowOff>
    </xdr:from>
    <xdr:to>
      <xdr:col>8</xdr:col>
      <xdr:colOff>152400</xdr:colOff>
      <xdr:row>102</xdr:row>
      <xdr:rowOff>152400</xdr:rowOff>
    </xdr:to>
    <xdr:pic>
      <xdr:nvPicPr>
        <xdr:cNvPr id="23" name="Picture 22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021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103</xdr:row>
      <xdr:rowOff>0</xdr:rowOff>
    </xdr:from>
    <xdr:to>
      <xdr:col>8</xdr:col>
      <xdr:colOff>152400</xdr:colOff>
      <xdr:row>103</xdr:row>
      <xdr:rowOff>152400</xdr:rowOff>
    </xdr:to>
    <xdr:pic>
      <xdr:nvPicPr>
        <xdr:cNvPr id="24" name="Picture 23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21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104</xdr:row>
      <xdr:rowOff>0</xdr:rowOff>
    </xdr:from>
    <xdr:to>
      <xdr:col>8</xdr:col>
      <xdr:colOff>152400</xdr:colOff>
      <xdr:row>104</xdr:row>
      <xdr:rowOff>152400</xdr:rowOff>
    </xdr:to>
    <xdr:pic>
      <xdr:nvPicPr>
        <xdr:cNvPr id="25" name="Picture 24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40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152400</xdr:colOff>
      <xdr:row>105</xdr:row>
      <xdr:rowOff>152400</xdr:rowOff>
    </xdr:to>
    <xdr:pic>
      <xdr:nvPicPr>
        <xdr:cNvPr id="26" name="Picture 25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593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106</xdr:row>
      <xdr:rowOff>0</xdr:rowOff>
    </xdr:from>
    <xdr:to>
      <xdr:col>8</xdr:col>
      <xdr:colOff>152400</xdr:colOff>
      <xdr:row>106</xdr:row>
      <xdr:rowOff>152400</xdr:rowOff>
    </xdr:to>
    <xdr:pic>
      <xdr:nvPicPr>
        <xdr:cNvPr id="27" name="Picture 26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783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107</xdr:row>
      <xdr:rowOff>0</xdr:rowOff>
    </xdr:from>
    <xdr:to>
      <xdr:col>8</xdr:col>
      <xdr:colOff>152400</xdr:colOff>
      <xdr:row>107</xdr:row>
      <xdr:rowOff>152400</xdr:rowOff>
    </xdr:to>
    <xdr:pic>
      <xdr:nvPicPr>
        <xdr:cNvPr id="28" name="Picture 27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297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108</xdr:row>
      <xdr:rowOff>0</xdr:rowOff>
    </xdr:from>
    <xdr:to>
      <xdr:col>8</xdr:col>
      <xdr:colOff>152400</xdr:colOff>
      <xdr:row>108</xdr:row>
      <xdr:rowOff>152400</xdr:rowOff>
    </xdr:to>
    <xdr:pic>
      <xdr:nvPicPr>
        <xdr:cNvPr id="29" name="Picture 28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316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152400</xdr:colOff>
      <xdr:row>109</xdr:row>
      <xdr:rowOff>152400</xdr:rowOff>
    </xdr:to>
    <xdr:pic>
      <xdr:nvPicPr>
        <xdr:cNvPr id="30" name="Picture 29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3355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110</xdr:row>
      <xdr:rowOff>0</xdr:rowOff>
    </xdr:from>
    <xdr:to>
      <xdr:col>8</xdr:col>
      <xdr:colOff>152400</xdr:colOff>
      <xdr:row>110</xdr:row>
      <xdr:rowOff>152400</xdr:rowOff>
    </xdr:to>
    <xdr:pic>
      <xdr:nvPicPr>
        <xdr:cNvPr id="31" name="Picture 30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354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152400</xdr:colOff>
      <xdr:row>111</xdr:row>
      <xdr:rowOff>152400</xdr:rowOff>
    </xdr:to>
    <xdr:pic>
      <xdr:nvPicPr>
        <xdr:cNvPr id="32" name="Picture 31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373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152400</xdr:colOff>
      <xdr:row>112</xdr:row>
      <xdr:rowOff>152400</xdr:rowOff>
    </xdr:to>
    <xdr:pic>
      <xdr:nvPicPr>
        <xdr:cNvPr id="33" name="Picture 32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392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152400</xdr:colOff>
      <xdr:row>113</xdr:row>
      <xdr:rowOff>152400</xdr:rowOff>
    </xdr:to>
    <xdr:pic>
      <xdr:nvPicPr>
        <xdr:cNvPr id="34" name="Picture 33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41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114</xdr:row>
      <xdr:rowOff>0</xdr:rowOff>
    </xdr:from>
    <xdr:to>
      <xdr:col>8</xdr:col>
      <xdr:colOff>152400</xdr:colOff>
      <xdr:row>114</xdr:row>
      <xdr:rowOff>152400</xdr:rowOff>
    </xdr:to>
    <xdr:pic>
      <xdr:nvPicPr>
        <xdr:cNvPr id="35" name="Picture 34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430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115</xdr:row>
      <xdr:rowOff>0</xdr:rowOff>
    </xdr:from>
    <xdr:to>
      <xdr:col>8</xdr:col>
      <xdr:colOff>152400</xdr:colOff>
      <xdr:row>115</xdr:row>
      <xdr:rowOff>152400</xdr:rowOff>
    </xdr:to>
    <xdr:pic>
      <xdr:nvPicPr>
        <xdr:cNvPr id="36" name="Picture 35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449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152400</xdr:colOff>
      <xdr:row>116</xdr:row>
      <xdr:rowOff>152400</xdr:rowOff>
    </xdr:to>
    <xdr:pic>
      <xdr:nvPicPr>
        <xdr:cNvPr id="37" name="Picture 36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468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117</xdr:row>
      <xdr:rowOff>0</xdr:rowOff>
    </xdr:from>
    <xdr:to>
      <xdr:col>8</xdr:col>
      <xdr:colOff>152400</xdr:colOff>
      <xdr:row>117</xdr:row>
      <xdr:rowOff>152400</xdr:rowOff>
    </xdr:to>
    <xdr:pic>
      <xdr:nvPicPr>
        <xdr:cNvPr id="38" name="Picture 37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4879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152400</xdr:colOff>
      <xdr:row>118</xdr:row>
      <xdr:rowOff>152400</xdr:rowOff>
    </xdr:to>
    <xdr:pic>
      <xdr:nvPicPr>
        <xdr:cNvPr id="39" name="Picture 38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06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119</xdr:row>
      <xdr:rowOff>0</xdr:rowOff>
    </xdr:from>
    <xdr:to>
      <xdr:col>8</xdr:col>
      <xdr:colOff>152400</xdr:colOff>
      <xdr:row>119</xdr:row>
      <xdr:rowOff>152400</xdr:rowOff>
    </xdr:to>
    <xdr:pic>
      <xdr:nvPicPr>
        <xdr:cNvPr id="40" name="Picture 39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26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152400</xdr:colOff>
      <xdr:row>120</xdr:row>
      <xdr:rowOff>152400</xdr:rowOff>
    </xdr:to>
    <xdr:pic>
      <xdr:nvPicPr>
        <xdr:cNvPr id="41" name="Picture 40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45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121</xdr:row>
      <xdr:rowOff>0</xdr:rowOff>
    </xdr:from>
    <xdr:to>
      <xdr:col>8</xdr:col>
      <xdr:colOff>152400</xdr:colOff>
      <xdr:row>121</xdr:row>
      <xdr:rowOff>152400</xdr:rowOff>
    </xdr:to>
    <xdr:pic>
      <xdr:nvPicPr>
        <xdr:cNvPr id="42" name="Picture 41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64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122</xdr:row>
      <xdr:rowOff>0</xdr:rowOff>
    </xdr:from>
    <xdr:to>
      <xdr:col>8</xdr:col>
      <xdr:colOff>152400</xdr:colOff>
      <xdr:row>122</xdr:row>
      <xdr:rowOff>152400</xdr:rowOff>
    </xdr:to>
    <xdr:pic>
      <xdr:nvPicPr>
        <xdr:cNvPr id="43" name="Picture 42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831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123</xdr:row>
      <xdr:rowOff>0</xdr:rowOff>
    </xdr:from>
    <xdr:to>
      <xdr:col>8</xdr:col>
      <xdr:colOff>152400</xdr:colOff>
      <xdr:row>123</xdr:row>
      <xdr:rowOff>152400</xdr:rowOff>
    </xdr:to>
    <xdr:pic>
      <xdr:nvPicPr>
        <xdr:cNvPr id="44" name="Picture 43" descr="http://www.usgovernmentrevenue.com/include/graph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602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124</xdr:row>
      <xdr:rowOff>0</xdr:rowOff>
    </xdr:from>
    <xdr:to>
      <xdr:col>8</xdr:col>
      <xdr:colOff>152400</xdr:colOff>
      <xdr:row>124</xdr:row>
      <xdr:rowOff>152400</xdr:rowOff>
    </xdr:to>
    <xdr:pic>
      <xdr:nvPicPr>
        <xdr:cNvPr id="45" name="Picture 44" descr="http://www.usgovernmentrevenue.com/include/timeseries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621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2</xdr:col>
          <xdr:colOff>485775</xdr:colOff>
          <xdr:row>70</xdr:row>
          <xdr:rowOff>228600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2</xdr:col>
          <xdr:colOff>638175</xdr:colOff>
          <xdr:row>72</xdr:row>
          <xdr:rowOff>38100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771525</xdr:colOff>
          <xdr:row>74</xdr:row>
          <xdr:rowOff>38100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governmentrevenue.com/revenue_chart_2006_2022USb_40t" TargetMode="External"/><Relationship Id="rId13" Type="http://schemas.openxmlformats.org/officeDocument/2006/relationships/control" Target="../activeX/activeX1.xml"/><Relationship Id="rId18" Type="http://schemas.openxmlformats.org/officeDocument/2006/relationships/image" Target="../media/image3.emf"/><Relationship Id="rId3" Type="http://schemas.openxmlformats.org/officeDocument/2006/relationships/hyperlink" Target="http://www.usgovernmentrevenue.com/revenue_chart_2006_2022USb_10t" TargetMode="External"/><Relationship Id="rId7" Type="http://schemas.openxmlformats.org/officeDocument/2006/relationships/hyperlink" Target="http://www.usgovernmentrevenue.com/revenue_chart_2006_2022USb_30t" TargetMode="External"/><Relationship Id="rId12" Type="http://schemas.openxmlformats.org/officeDocument/2006/relationships/vmlDrawing" Target="../drawings/vmlDrawing1.vml"/><Relationship Id="rId17" Type="http://schemas.openxmlformats.org/officeDocument/2006/relationships/control" Target="../activeX/activeX3.xml"/><Relationship Id="rId2" Type="http://schemas.openxmlformats.org/officeDocument/2006/relationships/hyperlink" Target="http://usgovernmentspending.blogspot.com/2009/03/all-about-intergovernmental-transfers.html" TargetMode="External"/><Relationship Id="rId16" Type="http://schemas.openxmlformats.org/officeDocument/2006/relationships/image" Target="../media/image2.emf"/><Relationship Id="rId1" Type="http://schemas.openxmlformats.org/officeDocument/2006/relationships/hyperlink" Target="http://usgovernmentspending.blogspot.com/2009/03/all-about-intergovernmental-transfers.html" TargetMode="External"/><Relationship Id="rId6" Type="http://schemas.openxmlformats.org/officeDocument/2006/relationships/hyperlink" Target="http://www.usgovernmentrevenue.com/year_revenue_2016USbn_18bs1n_10304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usgovernmentrevenue.com/revenue_chart_2006_2022USb_40t" TargetMode="External"/><Relationship Id="rId15" Type="http://schemas.openxmlformats.org/officeDocument/2006/relationships/control" Target="../activeX/activeX2.xml"/><Relationship Id="rId10" Type="http://schemas.openxmlformats.org/officeDocument/2006/relationships/printerSettings" Target="../printerSettings/printerSettings1.bin"/><Relationship Id="rId19" Type="http://schemas.openxmlformats.org/officeDocument/2006/relationships/comments" Target="../comments1.xml"/><Relationship Id="rId4" Type="http://schemas.openxmlformats.org/officeDocument/2006/relationships/hyperlink" Target="http://www.usgovernmentrevenue.com/revenue_chart_2006_2022USb_30t" TargetMode="External"/><Relationship Id="rId9" Type="http://schemas.openxmlformats.org/officeDocument/2006/relationships/hyperlink" Target="http://www.usgovernmentdebt.us/spending_chart_1960_2021USb_XXs2li111mcn_H0f" TargetMode="External"/><Relationship Id="rId1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74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59" sqref="B59"/>
    </sheetView>
  </sheetViews>
  <sheetFormatPr defaultRowHeight="15" x14ac:dyDescent="0.25"/>
  <cols>
    <col min="2" max="2" width="13" customWidth="1"/>
    <col min="3" max="3" width="15.7109375" customWidth="1"/>
    <col min="4" max="4" width="14" customWidth="1"/>
    <col min="5" max="5" width="7.28515625" customWidth="1"/>
    <col min="6" max="6" width="13.5703125" style="2" customWidth="1"/>
    <col min="7" max="7" width="9.85546875" bestFit="1" customWidth="1"/>
    <col min="8" max="8" width="12.7109375" customWidth="1"/>
    <col min="9" max="9" width="11.42578125" customWidth="1"/>
    <col min="10" max="10" width="11.7109375" customWidth="1"/>
    <col min="11" max="11" width="10.85546875" customWidth="1"/>
  </cols>
  <sheetData>
    <row r="1" spans="1:11" x14ac:dyDescent="0.25">
      <c r="A1" t="s">
        <v>7</v>
      </c>
      <c r="B1" s="18" t="s">
        <v>8</v>
      </c>
    </row>
    <row r="2" spans="1:11" s="1" customFormat="1" ht="60" x14ac:dyDescent="0.25">
      <c r="A2" s="1" t="s">
        <v>2</v>
      </c>
      <c r="B2" s="1" t="s">
        <v>3</v>
      </c>
      <c r="C2" s="1" t="s">
        <v>5</v>
      </c>
      <c r="D2" s="1" t="s">
        <v>4</v>
      </c>
      <c r="E2" s="1" t="s">
        <v>6</v>
      </c>
      <c r="F2" s="3" t="s">
        <v>11</v>
      </c>
      <c r="G2" s="1" t="s">
        <v>9</v>
      </c>
      <c r="H2" s="1" t="s">
        <v>10</v>
      </c>
      <c r="I2" s="1" t="s">
        <v>13</v>
      </c>
      <c r="J2" s="1" t="s">
        <v>12</v>
      </c>
      <c r="K2" s="1" t="s">
        <v>214</v>
      </c>
    </row>
    <row r="3" spans="1:11" x14ac:dyDescent="0.25">
      <c r="A3">
        <v>1960</v>
      </c>
      <c r="B3" s="9">
        <v>543.29999999999995</v>
      </c>
      <c r="C3" s="9">
        <v>179.32300000000001</v>
      </c>
      <c r="D3" s="9">
        <v>4.79</v>
      </c>
      <c r="E3" t="s">
        <v>0</v>
      </c>
      <c r="F3" s="2">
        <v>290.52999999999997</v>
      </c>
      <c r="G3" s="4">
        <f>F3/B3</f>
        <v>0.5347505981962084</v>
      </c>
      <c r="H3" s="2">
        <v>360.48</v>
      </c>
      <c r="I3" s="2">
        <f>H3-F3</f>
        <v>69.950000000000045</v>
      </c>
      <c r="J3" s="8">
        <f>D3/B3</f>
        <v>8.8164918093134557E-3</v>
      </c>
      <c r="K3" s="4" t="s">
        <v>213</v>
      </c>
    </row>
    <row r="4" spans="1:11" x14ac:dyDescent="0.25">
      <c r="A4">
        <v>1961</v>
      </c>
      <c r="B4" s="9">
        <v>563.29999999999995</v>
      </c>
      <c r="C4" s="9">
        <v>181.58799999999999</v>
      </c>
      <c r="D4" s="9">
        <v>10.48</v>
      </c>
      <c r="E4" t="s">
        <v>0</v>
      </c>
      <c r="F4" s="2">
        <v>292.64999999999998</v>
      </c>
      <c r="G4" s="4">
        <f t="shared" ref="G4:G64" si="0">F4/B4</f>
        <v>0.51952778270903599</v>
      </c>
      <c r="H4" s="2">
        <v>367.67</v>
      </c>
      <c r="I4" s="2">
        <f t="shared" ref="I4:I64" si="1">H4-F4</f>
        <v>75.020000000000039</v>
      </c>
      <c r="J4" s="8">
        <f t="shared" ref="J4:J64" si="2">D4/B4</f>
        <v>1.8604651162790701E-2</v>
      </c>
      <c r="K4" t="s">
        <v>212</v>
      </c>
    </row>
    <row r="5" spans="1:11" x14ac:dyDescent="0.25">
      <c r="A5">
        <v>1962</v>
      </c>
      <c r="B5" s="9">
        <v>605.1</v>
      </c>
      <c r="C5" s="9">
        <v>183.881</v>
      </c>
      <c r="D5" s="9">
        <v>7.15</v>
      </c>
      <c r="E5" t="s">
        <v>0</v>
      </c>
      <c r="F5" s="2">
        <v>302.93</v>
      </c>
      <c r="G5" s="4">
        <f t="shared" si="0"/>
        <v>0.50062799537266567</v>
      </c>
      <c r="H5" s="2">
        <v>383.73</v>
      </c>
      <c r="I5" s="2">
        <f t="shared" si="1"/>
        <v>80.800000000000011</v>
      </c>
      <c r="J5" s="8">
        <f t="shared" si="2"/>
        <v>1.1816228722525203E-2</v>
      </c>
      <c r="K5" t="s">
        <v>212</v>
      </c>
    </row>
    <row r="6" spans="1:11" x14ac:dyDescent="0.25">
      <c r="A6">
        <v>1963</v>
      </c>
      <c r="B6" s="9">
        <v>638.6</v>
      </c>
      <c r="C6" s="9">
        <v>186.20400000000001</v>
      </c>
      <c r="D6" s="9">
        <v>4.76</v>
      </c>
      <c r="E6" t="s">
        <v>0</v>
      </c>
      <c r="F6" s="2">
        <v>310.32</v>
      </c>
      <c r="G6" s="4">
        <f t="shared" si="0"/>
        <v>0.48593798935170684</v>
      </c>
      <c r="H6" s="2">
        <v>395.38</v>
      </c>
      <c r="I6" s="2">
        <f t="shared" si="1"/>
        <v>85.06</v>
      </c>
      <c r="J6" s="8">
        <f t="shared" si="2"/>
        <v>7.453805198872533E-3</v>
      </c>
      <c r="K6" t="s">
        <v>211</v>
      </c>
    </row>
    <row r="7" spans="1:11" x14ac:dyDescent="0.25">
      <c r="A7">
        <v>1964</v>
      </c>
      <c r="B7" s="9">
        <v>685.8</v>
      </c>
      <c r="C7" s="9">
        <v>188.55500000000001</v>
      </c>
      <c r="D7" s="9">
        <v>5.92</v>
      </c>
      <c r="E7" t="s">
        <v>0</v>
      </c>
      <c r="F7" s="2">
        <v>316.06</v>
      </c>
      <c r="G7" s="4">
        <f t="shared" si="0"/>
        <v>0.46086322543015462</v>
      </c>
      <c r="H7" s="2">
        <v>408.28</v>
      </c>
      <c r="I7" s="2">
        <f t="shared" si="1"/>
        <v>92.21999999999997</v>
      </c>
      <c r="J7" s="8">
        <f t="shared" si="2"/>
        <v>8.6322543015456398E-3</v>
      </c>
      <c r="K7" t="s">
        <v>211</v>
      </c>
    </row>
    <row r="8" spans="1:11" x14ac:dyDescent="0.25">
      <c r="A8">
        <v>1965</v>
      </c>
      <c r="B8" s="9">
        <v>743.7</v>
      </c>
      <c r="C8" s="9">
        <v>190.93700000000001</v>
      </c>
      <c r="D8" s="9">
        <v>1.41</v>
      </c>
      <c r="E8" t="s">
        <v>0</v>
      </c>
      <c r="F8" s="2">
        <v>322.32</v>
      </c>
      <c r="G8" s="4">
        <f t="shared" si="0"/>
        <v>0.4334005647438483</v>
      </c>
      <c r="H8" s="2">
        <v>421.83</v>
      </c>
      <c r="I8" s="2">
        <f t="shared" si="1"/>
        <v>99.509999999999991</v>
      </c>
      <c r="J8" s="8">
        <f t="shared" si="2"/>
        <v>1.8959257765227913E-3</v>
      </c>
      <c r="K8" t="s">
        <v>211</v>
      </c>
    </row>
    <row r="9" spans="1:11" x14ac:dyDescent="0.25">
      <c r="A9">
        <v>1966</v>
      </c>
      <c r="B9" s="9">
        <v>815</v>
      </c>
      <c r="C9" s="9">
        <v>193.34800000000001</v>
      </c>
      <c r="D9" s="9">
        <v>3.7</v>
      </c>
      <c r="E9" t="s">
        <v>0</v>
      </c>
      <c r="F9" s="2">
        <v>328.5</v>
      </c>
      <c r="G9" s="4">
        <f t="shared" si="0"/>
        <v>0.40306748466257669</v>
      </c>
      <c r="H9" s="2">
        <v>435.55</v>
      </c>
      <c r="I9" s="2">
        <f t="shared" si="1"/>
        <v>107.05000000000001</v>
      </c>
      <c r="J9" s="8">
        <f t="shared" si="2"/>
        <v>4.5398773006134971E-3</v>
      </c>
      <c r="K9" t="s">
        <v>211</v>
      </c>
    </row>
    <row r="10" spans="1:11" x14ac:dyDescent="0.25">
      <c r="A10">
        <v>1967</v>
      </c>
      <c r="B10" s="9">
        <v>861.7</v>
      </c>
      <c r="C10" s="9">
        <v>195.79</v>
      </c>
      <c r="D10" s="9">
        <v>8.64</v>
      </c>
      <c r="E10" t="s">
        <v>0</v>
      </c>
      <c r="F10" s="2">
        <v>340.45</v>
      </c>
      <c r="G10" s="4">
        <f t="shared" si="0"/>
        <v>0.39509109899036782</v>
      </c>
      <c r="H10" s="2">
        <v>454.1</v>
      </c>
      <c r="I10" s="2">
        <f t="shared" si="1"/>
        <v>113.65000000000003</v>
      </c>
      <c r="J10" s="8">
        <f t="shared" si="2"/>
        <v>1.0026691423929443E-2</v>
      </c>
      <c r="K10" t="s">
        <v>211</v>
      </c>
    </row>
    <row r="11" spans="1:11" x14ac:dyDescent="0.25">
      <c r="A11">
        <v>1968</v>
      </c>
      <c r="B11" s="9">
        <v>942.5</v>
      </c>
      <c r="C11" s="9">
        <v>198.26300000000001</v>
      </c>
      <c r="D11" s="9">
        <v>25.16</v>
      </c>
      <c r="E11" t="s">
        <v>0</v>
      </c>
      <c r="F11" s="2">
        <v>368.69</v>
      </c>
      <c r="G11" s="4">
        <f t="shared" si="0"/>
        <v>0.39118302387267906</v>
      </c>
      <c r="H11" s="2">
        <v>489.84</v>
      </c>
      <c r="I11" s="2">
        <f t="shared" si="1"/>
        <v>121.14999999999998</v>
      </c>
      <c r="J11" s="8">
        <f t="shared" si="2"/>
        <v>2.6694960212201593E-2</v>
      </c>
      <c r="K11" t="s">
        <v>211</v>
      </c>
    </row>
    <row r="12" spans="1:11" x14ac:dyDescent="0.25">
      <c r="A12">
        <v>1969</v>
      </c>
      <c r="B12" s="9">
        <v>1019.9</v>
      </c>
      <c r="C12" s="9">
        <v>200.76599999999999</v>
      </c>
      <c r="D12" s="9">
        <v>-3.24</v>
      </c>
      <c r="E12" t="s">
        <v>0</v>
      </c>
      <c r="F12" s="2">
        <v>365.77</v>
      </c>
      <c r="G12" s="4">
        <f t="shared" si="0"/>
        <v>0.35863319933326798</v>
      </c>
      <c r="H12" s="2">
        <v>499.32</v>
      </c>
      <c r="I12" s="2">
        <f t="shared" si="1"/>
        <v>133.55000000000001</v>
      </c>
      <c r="J12" s="8">
        <f t="shared" si="2"/>
        <v>-3.1767820374546526E-3</v>
      </c>
      <c r="K12" t="s">
        <v>210</v>
      </c>
    </row>
    <row r="13" spans="1:11" x14ac:dyDescent="0.25">
      <c r="A13">
        <v>1970</v>
      </c>
      <c r="B13" s="9">
        <v>1075.9000000000001</v>
      </c>
      <c r="C13" s="9">
        <v>203.30199999999999</v>
      </c>
      <c r="D13" s="9">
        <v>2.84</v>
      </c>
      <c r="E13" t="s">
        <v>0</v>
      </c>
      <c r="F13" s="2">
        <v>380.92</v>
      </c>
      <c r="G13" s="4">
        <f t="shared" si="0"/>
        <v>0.35404777395668741</v>
      </c>
      <c r="H13" s="2">
        <v>524.49</v>
      </c>
      <c r="I13" s="2">
        <f t="shared" si="1"/>
        <v>143.57</v>
      </c>
      <c r="J13" s="8">
        <f t="shared" si="2"/>
        <v>2.6396505251417416E-3</v>
      </c>
      <c r="K13" t="s">
        <v>210</v>
      </c>
    </row>
    <row r="14" spans="1:11" x14ac:dyDescent="0.25">
      <c r="A14">
        <v>1971</v>
      </c>
      <c r="B14" s="9">
        <v>1167.8</v>
      </c>
      <c r="C14" s="9">
        <v>205.51499999999999</v>
      </c>
      <c r="D14" s="9">
        <v>23.03</v>
      </c>
      <c r="E14" t="s">
        <v>0</v>
      </c>
      <c r="F14" s="2">
        <v>408.18</v>
      </c>
      <c r="G14" s="4">
        <f t="shared" si="0"/>
        <v>0.34952902894331223</v>
      </c>
      <c r="H14" s="2">
        <v>567.17999999999995</v>
      </c>
      <c r="I14" s="2">
        <f t="shared" si="1"/>
        <v>158.99999999999994</v>
      </c>
      <c r="J14" s="8">
        <f t="shared" si="2"/>
        <v>1.9720842610035969E-2</v>
      </c>
      <c r="K14" t="s">
        <v>210</v>
      </c>
    </row>
    <row r="15" spans="1:11" x14ac:dyDescent="0.25">
      <c r="A15">
        <v>1972</v>
      </c>
      <c r="B15" s="9">
        <v>1282.4000000000001</v>
      </c>
      <c r="C15" s="9">
        <v>207.75200000000001</v>
      </c>
      <c r="D15" s="9">
        <v>23.37</v>
      </c>
      <c r="E15" t="s">
        <v>0</v>
      </c>
      <c r="F15" s="2">
        <v>435.94</v>
      </c>
      <c r="G15" s="4">
        <f t="shared" si="0"/>
        <v>0.33994073611977538</v>
      </c>
      <c r="H15" s="2">
        <v>609.94000000000005</v>
      </c>
      <c r="I15" s="2">
        <f t="shared" si="1"/>
        <v>174.00000000000006</v>
      </c>
      <c r="J15" s="8">
        <f t="shared" si="2"/>
        <v>1.8223643169058015E-2</v>
      </c>
      <c r="K15" t="s">
        <v>210</v>
      </c>
    </row>
    <row r="16" spans="1:11" x14ac:dyDescent="0.25">
      <c r="A16">
        <v>1973</v>
      </c>
      <c r="B16" s="9">
        <v>1428.5</v>
      </c>
      <c r="C16" s="9">
        <v>210.01300000000001</v>
      </c>
      <c r="D16" s="9">
        <v>14.91</v>
      </c>
      <c r="E16" t="s">
        <v>0</v>
      </c>
      <c r="F16" s="2">
        <v>466.29</v>
      </c>
      <c r="G16" s="4">
        <f t="shared" si="0"/>
        <v>0.32641932096604831</v>
      </c>
      <c r="H16" s="2">
        <v>654.29</v>
      </c>
      <c r="I16" s="2">
        <f t="shared" si="1"/>
        <v>187.99999999999994</v>
      </c>
      <c r="J16" s="8">
        <f t="shared" si="2"/>
        <v>1.0437521876093805E-2</v>
      </c>
      <c r="K16" t="s">
        <v>210</v>
      </c>
    </row>
    <row r="17" spans="1:11" x14ac:dyDescent="0.25">
      <c r="A17">
        <v>1974</v>
      </c>
      <c r="B17" s="9">
        <v>1548.8</v>
      </c>
      <c r="C17" s="9">
        <v>212.29900000000001</v>
      </c>
      <c r="D17" s="9">
        <v>6.13</v>
      </c>
      <c r="E17" t="s">
        <v>0</v>
      </c>
      <c r="F17" s="2">
        <v>483.89</v>
      </c>
      <c r="G17" s="4">
        <f t="shared" si="0"/>
        <v>0.31242897727272728</v>
      </c>
      <c r="H17" s="2">
        <v>689.89</v>
      </c>
      <c r="I17" s="2">
        <f t="shared" si="1"/>
        <v>206</v>
      </c>
      <c r="J17" s="8">
        <f t="shared" si="2"/>
        <v>3.9579028925619836E-3</v>
      </c>
      <c r="K17" t="s">
        <v>209</v>
      </c>
    </row>
    <row r="18" spans="1:11" x14ac:dyDescent="0.25">
      <c r="A18">
        <v>1975</v>
      </c>
      <c r="B18" s="9">
        <v>1688.9</v>
      </c>
      <c r="C18" s="9">
        <v>214.60900000000001</v>
      </c>
      <c r="D18" s="9">
        <v>53.24</v>
      </c>
      <c r="E18" t="s">
        <v>0</v>
      </c>
      <c r="F18" s="2">
        <v>541.92999999999995</v>
      </c>
      <c r="G18" s="4">
        <f t="shared" si="0"/>
        <v>0.32087749422701162</v>
      </c>
      <c r="H18" s="2">
        <v>761.93</v>
      </c>
      <c r="I18" s="2">
        <f t="shared" si="1"/>
        <v>220</v>
      </c>
      <c r="J18" s="8">
        <f t="shared" si="2"/>
        <v>3.1523476819231455E-2</v>
      </c>
      <c r="K18" t="s">
        <v>209</v>
      </c>
    </row>
    <row r="19" spans="1:11" x14ac:dyDescent="0.25">
      <c r="A19">
        <v>1976</v>
      </c>
      <c r="B19" s="9">
        <v>1877.6</v>
      </c>
      <c r="C19" s="9">
        <v>216.94499999999999</v>
      </c>
      <c r="D19" s="9">
        <v>73.73</v>
      </c>
      <c r="E19" t="s">
        <v>0</v>
      </c>
      <c r="F19" s="2">
        <v>628.97</v>
      </c>
      <c r="G19" s="4">
        <f t="shared" si="0"/>
        <v>0.33498615253515129</v>
      </c>
      <c r="H19" s="2">
        <v>869.97</v>
      </c>
      <c r="I19" s="2">
        <f t="shared" si="1"/>
        <v>241</v>
      </c>
      <c r="J19" s="8">
        <f t="shared" si="2"/>
        <v>3.9268214742224118E-2</v>
      </c>
      <c r="K19" t="s">
        <v>209</v>
      </c>
    </row>
    <row r="20" spans="1:11" x14ac:dyDescent="0.25">
      <c r="A20">
        <v>1977</v>
      </c>
      <c r="B20" s="9">
        <v>2086</v>
      </c>
      <c r="C20" s="9">
        <v>219.30699999999999</v>
      </c>
      <c r="D20" s="9">
        <v>53.66</v>
      </c>
      <c r="E20" t="s">
        <v>0</v>
      </c>
      <c r="F20" s="2">
        <v>706.4</v>
      </c>
      <c r="G20" s="4">
        <f t="shared" si="0"/>
        <v>0.33863854266538829</v>
      </c>
      <c r="H20" s="2">
        <v>965.4</v>
      </c>
      <c r="I20" s="2">
        <f t="shared" si="1"/>
        <v>259</v>
      </c>
      <c r="J20" s="8">
        <f t="shared" si="2"/>
        <v>2.5723873441994245E-2</v>
      </c>
      <c r="K20" t="s">
        <v>208</v>
      </c>
    </row>
    <row r="21" spans="1:11" x14ac:dyDescent="0.25">
      <c r="A21">
        <v>1978</v>
      </c>
      <c r="B21" s="9">
        <v>2356.6</v>
      </c>
      <c r="C21" s="9">
        <v>221.69399999999999</v>
      </c>
      <c r="D21" s="9">
        <v>59.19</v>
      </c>
      <c r="E21" t="s">
        <v>0</v>
      </c>
      <c r="F21" s="2">
        <v>776.6</v>
      </c>
      <c r="G21" s="4">
        <f t="shared" si="0"/>
        <v>0.32954256131715187</v>
      </c>
      <c r="H21" s="2">
        <v>1057.5999999999999</v>
      </c>
      <c r="I21" s="2">
        <f t="shared" si="1"/>
        <v>280.99999999999989</v>
      </c>
      <c r="J21" s="8">
        <f t="shared" si="2"/>
        <v>2.51166935415429E-2</v>
      </c>
      <c r="K21" t="s">
        <v>208</v>
      </c>
    </row>
    <row r="22" spans="1:11" x14ac:dyDescent="0.25">
      <c r="A22">
        <v>1979</v>
      </c>
      <c r="B22" s="9">
        <v>2632.1</v>
      </c>
      <c r="C22" s="9">
        <v>224.107</v>
      </c>
      <c r="D22" s="9">
        <v>40.729999999999997</v>
      </c>
      <c r="E22" t="s">
        <v>0</v>
      </c>
      <c r="F22" s="2">
        <v>829.47</v>
      </c>
      <c r="G22" s="4">
        <f t="shared" si="0"/>
        <v>0.31513620303179973</v>
      </c>
      <c r="H22" s="2">
        <v>1133.47</v>
      </c>
      <c r="I22" s="2">
        <f t="shared" si="1"/>
        <v>304</v>
      </c>
      <c r="J22" s="8">
        <f t="shared" si="2"/>
        <v>1.5474336081455872E-2</v>
      </c>
      <c r="K22" t="s">
        <v>208</v>
      </c>
    </row>
    <row r="23" spans="1:11" x14ac:dyDescent="0.25">
      <c r="A23">
        <v>1980</v>
      </c>
      <c r="B23" s="9">
        <v>2862.5</v>
      </c>
      <c r="C23" s="9">
        <v>226.54599999999999</v>
      </c>
      <c r="D23" s="9">
        <v>73.83</v>
      </c>
      <c r="E23" t="s">
        <v>0</v>
      </c>
      <c r="F23" s="2">
        <v>909.04</v>
      </c>
      <c r="G23" s="4">
        <f t="shared" si="0"/>
        <v>0.31756855895196506</v>
      </c>
      <c r="H23" s="2">
        <v>1245.04</v>
      </c>
      <c r="I23" s="2">
        <f t="shared" si="1"/>
        <v>336</v>
      </c>
      <c r="J23" s="8">
        <f t="shared" si="2"/>
        <v>2.5792139737991267E-2</v>
      </c>
      <c r="K23" t="s">
        <v>208</v>
      </c>
    </row>
    <row r="24" spans="1:11" x14ac:dyDescent="0.25">
      <c r="A24">
        <v>1981</v>
      </c>
      <c r="B24" s="9">
        <v>3211</v>
      </c>
      <c r="C24" s="9">
        <v>228.67</v>
      </c>
      <c r="D24" s="9">
        <v>78.97</v>
      </c>
      <c r="E24" t="s">
        <v>0</v>
      </c>
      <c r="F24" s="2">
        <v>994.83</v>
      </c>
      <c r="G24" s="4">
        <f t="shared" si="0"/>
        <v>0.30981937091248835</v>
      </c>
      <c r="H24" s="2">
        <v>1358.83</v>
      </c>
      <c r="I24" s="2">
        <f t="shared" si="1"/>
        <v>363.99999999999989</v>
      </c>
      <c r="J24" s="8">
        <f t="shared" si="2"/>
        <v>2.4593584553098721E-2</v>
      </c>
      <c r="K24" t="s">
        <v>207</v>
      </c>
    </row>
    <row r="25" spans="1:11" x14ac:dyDescent="0.25">
      <c r="A25">
        <v>1982</v>
      </c>
      <c r="B25" s="9">
        <v>3345</v>
      </c>
      <c r="C25" s="9">
        <v>230.815</v>
      </c>
      <c r="D25" s="9">
        <v>127.98</v>
      </c>
      <c r="E25" t="s">
        <v>0</v>
      </c>
      <c r="F25" s="2">
        <v>1137.32</v>
      </c>
      <c r="G25" s="4">
        <f t="shared" si="0"/>
        <v>0.34000597907324365</v>
      </c>
      <c r="H25" s="2">
        <v>1541.32</v>
      </c>
      <c r="I25" s="2">
        <f t="shared" si="1"/>
        <v>404</v>
      </c>
      <c r="J25" s="8">
        <f t="shared" si="2"/>
        <v>3.8260089686098654E-2</v>
      </c>
      <c r="K25" t="s">
        <v>207</v>
      </c>
    </row>
    <row r="26" spans="1:11" x14ac:dyDescent="0.25">
      <c r="A26">
        <v>1983</v>
      </c>
      <c r="B26" s="9">
        <v>3638.1</v>
      </c>
      <c r="C26" s="9">
        <v>232.97900000000001</v>
      </c>
      <c r="D26" s="9">
        <v>207.8</v>
      </c>
      <c r="E26" t="s">
        <v>0</v>
      </c>
      <c r="F26" s="2">
        <v>1371.66</v>
      </c>
      <c r="G26" s="4">
        <f t="shared" si="0"/>
        <v>0.37702646986064159</v>
      </c>
      <c r="H26" s="2">
        <v>1825.66</v>
      </c>
      <c r="I26" s="2">
        <f t="shared" si="1"/>
        <v>454</v>
      </c>
      <c r="J26" s="8">
        <f t="shared" si="2"/>
        <v>5.7117726285698583E-2</v>
      </c>
      <c r="K26" t="s">
        <v>207</v>
      </c>
    </row>
    <row r="27" spans="1:11" x14ac:dyDescent="0.25">
      <c r="A27">
        <v>1984</v>
      </c>
      <c r="B27" s="9">
        <v>4040.7</v>
      </c>
      <c r="C27" s="9">
        <v>235.16399999999999</v>
      </c>
      <c r="D27" s="9">
        <v>185.37</v>
      </c>
      <c r="E27" t="s">
        <v>0</v>
      </c>
      <c r="F27" s="2">
        <v>1564.58</v>
      </c>
      <c r="G27" s="4">
        <f t="shared" si="0"/>
        <v>0.38720518722003611</v>
      </c>
      <c r="H27" s="2">
        <v>2069.58</v>
      </c>
      <c r="I27" s="2">
        <f t="shared" si="1"/>
        <v>505</v>
      </c>
      <c r="J27" s="8">
        <f t="shared" si="2"/>
        <v>4.5875714603905264E-2</v>
      </c>
      <c r="K27" t="s">
        <v>207</v>
      </c>
    </row>
    <row r="28" spans="1:11" x14ac:dyDescent="0.25">
      <c r="A28">
        <v>1985</v>
      </c>
      <c r="B28" s="9">
        <v>4346.7</v>
      </c>
      <c r="C28" s="9">
        <v>237.369</v>
      </c>
      <c r="D28" s="9">
        <v>212.31</v>
      </c>
      <c r="E28" t="s">
        <v>0</v>
      </c>
      <c r="F28" s="2">
        <v>1817.42</v>
      </c>
      <c r="G28" s="4">
        <f t="shared" si="0"/>
        <v>0.41811489175696509</v>
      </c>
      <c r="H28" s="2">
        <v>2386.3200000000002</v>
      </c>
      <c r="I28" s="2">
        <f t="shared" si="1"/>
        <v>568.90000000000009</v>
      </c>
      <c r="J28" s="8">
        <f t="shared" si="2"/>
        <v>4.8843950583201054E-2</v>
      </c>
      <c r="K28" t="s">
        <v>207</v>
      </c>
    </row>
    <row r="29" spans="1:11" x14ac:dyDescent="0.25">
      <c r="A29">
        <v>1986</v>
      </c>
      <c r="B29" s="9">
        <v>4590.2</v>
      </c>
      <c r="C29" s="9">
        <v>239.595</v>
      </c>
      <c r="D29" s="9">
        <v>221.23</v>
      </c>
      <c r="E29" t="s">
        <v>0</v>
      </c>
      <c r="F29" s="2">
        <v>2120.5</v>
      </c>
      <c r="G29" s="4">
        <f t="shared" si="0"/>
        <v>0.46196244172367218</v>
      </c>
      <c r="H29" s="2">
        <v>2779.4</v>
      </c>
      <c r="I29" s="2">
        <f t="shared" si="1"/>
        <v>658.90000000000009</v>
      </c>
      <c r="J29" s="8">
        <f t="shared" si="2"/>
        <v>4.819615703019476E-2</v>
      </c>
      <c r="K29" t="s">
        <v>207</v>
      </c>
    </row>
    <row r="30" spans="1:11" x14ac:dyDescent="0.25">
      <c r="A30">
        <v>1987</v>
      </c>
      <c r="B30" s="9">
        <v>4870.2</v>
      </c>
      <c r="C30" s="9">
        <v>241.84200000000001</v>
      </c>
      <c r="D30" s="9">
        <v>149.72999999999999</v>
      </c>
      <c r="E30" t="s">
        <v>0</v>
      </c>
      <c r="F30" s="2">
        <v>2345.9499999999998</v>
      </c>
      <c r="G30" s="4">
        <f t="shared" si="0"/>
        <v>0.48169479692825756</v>
      </c>
      <c r="H30" s="2">
        <v>3064.65</v>
      </c>
      <c r="I30" s="2">
        <f t="shared" si="1"/>
        <v>718.70000000000027</v>
      </c>
      <c r="J30" s="8">
        <f t="shared" si="2"/>
        <v>3.07441172847111E-2</v>
      </c>
      <c r="K30" t="s">
        <v>207</v>
      </c>
    </row>
    <row r="31" spans="1:11" x14ac:dyDescent="0.25">
      <c r="A31">
        <v>1988</v>
      </c>
      <c r="B31" s="9">
        <v>5252.6</v>
      </c>
      <c r="C31" s="9">
        <v>244.11</v>
      </c>
      <c r="D31" s="9">
        <v>155.18</v>
      </c>
      <c r="E31" t="s">
        <v>0</v>
      </c>
      <c r="F31" s="2">
        <v>2601.11</v>
      </c>
      <c r="G31" s="4">
        <f t="shared" si="0"/>
        <v>0.49520427978524922</v>
      </c>
      <c r="H31" s="2">
        <v>3356.11</v>
      </c>
      <c r="I31" s="2">
        <f t="shared" si="1"/>
        <v>755</v>
      </c>
      <c r="J31" s="8">
        <f t="shared" si="2"/>
        <v>2.9543464189163461E-2</v>
      </c>
      <c r="K31" t="s">
        <v>207</v>
      </c>
    </row>
    <row r="32" spans="1:11" x14ac:dyDescent="0.25">
      <c r="A32">
        <v>1989</v>
      </c>
      <c r="B32" s="9">
        <v>5657.7</v>
      </c>
      <c r="C32" s="9">
        <v>246.399</v>
      </c>
      <c r="D32" s="9">
        <v>152.63999999999999</v>
      </c>
      <c r="E32" t="s">
        <v>0</v>
      </c>
      <c r="F32" s="2">
        <v>2867.8</v>
      </c>
      <c r="G32" s="4">
        <f t="shared" si="0"/>
        <v>0.50688442299874514</v>
      </c>
      <c r="H32" s="2">
        <v>3666.8</v>
      </c>
      <c r="I32" s="2">
        <f t="shared" si="1"/>
        <v>799</v>
      </c>
      <c r="J32" s="8">
        <f t="shared" si="2"/>
        <v>2.6979161143220742E-2</v>
      </c>
      <c r="K32" t="s">
        <v>206</v>
      </c>
    </row>
    <row r="33" spans="1:11" x14ac:dyDescent="0.25">
      <c r="A33">
        <v>1990</v>
      </c>
      <c r="B33" s="9">
        <v>5979.6</v>
      </c>
      <c r="C33" s="9">
        <v>248.71</v>
      </c>
      <c r="D33" s="9">
        <v>221.03</v>
      </c>
      <c r="E33" t="s">
        <v>0</v>
      </c>
      <c r="F33" s="2">
        <v>3206.29</v>
      </c>
      <c r="G33" s="4">
        <f t="shared" si="0"/>
        <v>0.53620476286039198</v>
      </c>
      <c r="H33" s="2">
        <v>4066.29</v>
      </c>
      <c r="I33" s="2">
        <f t="shared" si="1"/>
        <v>860</v>
      </c>
      <c r="J33" s="8">
        <f t="shared" si="2"/>
        <v>3.6964010970633482E-2</v>
      </c>
      <c r="K33" t="s">
        <v>206</v>
      </c>
    </row>
    <row r="34" spans="1:11" x14ac:dyDescent="0.25">
      <c r="A34">
        <v>1991</v>
      </c>
      <c r="B34" s="9">
        <v>6174</v>
      </c>
      <c r="C34" s="9">
        <v>251.80199999999999</v>
      </c>
      <c r="D34" s="9">
        <v>269.24</v>
      </c>
      <c r="E34" t="s">
        <v>0</v>
      </c>
      <c r="F34" s="2">
        <v>3598.18</v>
      </c>
      <c r="G34" s="4">
        <f t="shared" si="0"/>
        <v>0.58279559442824747</v>
      </c>
      <c r="H34" s="2">
        <v>4514.18</v>
      </c>
      <c r="I34" s="2">
        <f t="shared" si="1"/>
        <v>916.00000000000045</v>
      </c>
      <c r="J34" s="8">
        <f t="shared" si="2"/>
        <v>4.3608681567865244E-2</v>
      </c>
      <c r="K34" t="s">
        <v>206</v>
      </c>
    </row>
    <row r="35" spans="1:11" ht="15" customHeight="1" x14ac:dyDescent="0.25">
      <c r="A35">
        <v>1992</v>
      </c>
      <c r="B35" s="9">
        <v>6539.3</v>
      </c>
      <c r="C35" s="9">
        <v>254.93299999999999</v>
      </c>
      <c r="D35" s="9">
        <v>290.32</v>
      </c>
      <c r="E35" t="s">
        <v>0</v>
      </c>
      <c r="F35" s="2">
        <v>4001.79</v>
      </c>
      <c r="G35" s="4">
        <f t="shared" si="0"/>
        <v>0.61195999571819615</v>
      </c>
      <c r="H35" s="2">
        <v>4977.3999999999996</v>
      </c>
      <c r="I35" s="2">
        <f t="shared" si="1"/>
        <v>975.60999999999967</v>
      </c>
      <c r="J35" s="8">
        <f t="shared" si="2"/>
        <v>4.4396189194562105E-2</v>
      </c>
      <c r="K35" t="s">
        <v>206</v>
      </c>
    </row>
    <row r="36" spans="1:11" x14ac:dyDescent="0.25">
      <c r="A36">
        <v>1993</v>
      </c>
      <c r="B36" s="9">
        <v>6878.7</v>
      </c>
      <c r="C36" s="9">
        <v>258.10300000000001</v>
      </c>
      <c r="D36" s="9">
        <v>255.06</v>
      </c>
      <c r="E36" t="s">
        <v>0</v>
      </c>
      <c r="F36" s="2">
        <v>4351.04</v>
      </c>
      <c r="G36" s="4">
        <f t="shared" si="0"/>
        <v>0.63253812493639783</v>
      </c>
      <c r="H36" s="2">
        <v>5368.73</v>
      </c>
      <c r="I36" s="2">
        <f t="shared" si="1"/>
        <v>1017.6899999999996</v>
      </c>
      <c r="J36" s="8">
        <f t="shared" si="2"/>
        <v>3.7079680753630773E-2</v>
      </c>
      <c r="K36" t="s">
        <v>205</v>
      </c>
    </row>
    <row r="37" spans="1:11" x14ac:dyDescent="0.25">
      <c r="A37">
        <v>1994</v>
      </c>
      <c r="B37" s="9">
        <v>7308.8</v>
      </c>
      <c r="C37" s="9">
        <v>261.31200000000001</v>
      </c>
      <c r="D37" s="9">
        <v>203.18</v>
      </c>
      <c r="E37" t="s">
        <v>0</v>
      </c>
      <c r="F37" s="2">
        <v>4643.3100000000004</v>
      </c>
      <c r="G37" s="4">
        <f t="shared" si="0"/>
        <v>0.63530401707530648</v>
      </c>
      <c r="H37" s="2">
        <v>5717.97</v>
      </c>
      <c r="I37" s="2">
        <f t="shared" si="1"/>
        <v>1074.6599999999999</v>
      </c>
      <c r="J37" s="8">
        <f t="shared" si="2"/>
        <v>2.7799365148861648E-2</v>
      </c>
      <c r="K37" t="s">
        <v>205</v>
      </c>
    </row>
    <row r="38" spans="1:11" x14ac:dyDescent="0.25">
      <c r="A38">
        <v>1995</v>
      </c>
      <c r="B38" s="9">
        <v>7664.1</v>
      </c>
      <c r="C38" s="9">
        <v>264.56099999999998</v>
      </c>
      <c r="D38" s="9">
        <v>163.95</v>
      </c>
      <c r="E38" t="s">
        <v>0</v>
      </c>
      <c r="F38" s="2">
        <v>4920.58</v>
      </c>
      <c r="G38" s="4">
        <f t="shared" si="0"/>
        <v>0.64202972299421979</v>
      </c>
      <c r="H38" s="2">
        <v>6035.95</v>
      </c>
      <c r="I38" s="2">
        <f t="shared" si="1"/>
        <v>1115.3699999999999</v>
      </c>
      <c r="J38" s="8">
        <f t="shared" si="2"/>
        <v>2.1391944259599952E-2</v>
      </c>
      <c r="K38" t="s">
        <v>205</v>
      </c>
    </row>
    <row r="39" spans="1:11" x14ac:dyDescent="0.25">
      <c r="A39">
        <v>1996</v>
      </c>
      <c r="B39" s="9">
        <v>8100.2</v>
      </c>
      <c r="C39" s="9">
        <v>267.85000000000002</v>
      </c>
      <c r="D39" s="9">
        <v>107.43</v>
      </c>
      <c r="E39" t="s">
        <v>0</v>
      </c>
      <c r="F39" s="2">
        <v>5181.46</v>
      </c>
      <c r="G39" s="4">
        <f t="shared" si="0"/>
        <v>0.63967062541665642</v>
      </c>
      <c r="H39" s="2">
        <v>6351.18</v>
      </c>
      <c r="I39" s="2">
        <f t="shared" si="1"/>
        <v>1169.7200000000003</v>
      </c>
      <c r="J39" s="8">
        <f t="shared" si="2"/>
        <v>1.3262635490481718E-2</v>
      </c>
      <c r="K39" t="s">
        <v>205</v>
      </c>
    </row>
    <row r="40" spans="1:11" x14ac:dyDescent="0.25">
      <c r="A40">
        <v>1997</v>
      </c>
      <c r="B40" s="9">
        <v>8608.5</v>
      </c>
      <c r="C40" s="9">
        <v>271.18</v>
      </c>
      <c r="D40" s="9">
        <v>21.89</v>
      </c>
      <c r="E40" t="s">
        <v>0</v>
      </c>
      <c r="F40" s="2">
        <v>5369.21</v>
      </c>
      <c r="G40" s="4">
        <f t="shared" si="0"/>
        <v>0.62371028634489167</v>
      </c>
      <c r="H40" s="2">
        <v>6590.71</v>
      </c>
      <c r="I40" s="2">
        <f t="shared" si="1"/>
        <v>1221.5</v>
      </c>
      <c r="J40" s="8">
        <f t="shared" si="2"/>
        <v>2.5428355694952663E-3</v>
      </c>
      <c r="K40" t="s">
        <v>205</v>
      </c>
    </row>
    <row r="41" spans="1:11" x14ac:dyDescent="0.25">
      <c r="A41">
        <v>1998</v>
      </c>
      <c r="B41" s="9">
        <v>9089.2000000000007</v>
      </c>
      <c r="C41" s="9">
        <v>274.55200000000002</v>
      </c>
      <c r="D41" s="9">
        <v>-69.27</v>
      </c>
      <c r="E41" t="s">
        <v>0</v>
      </c>
      <c r="F41" s="2">
        <v>5478.19</v>
      </c>
      <c r="G41" s="4">
        <f t="shared" si="0"/>
        <v>0.60271421027153094</v>
      </c>
      <c r="H41" s="2">
        <v>6761.75</v>
      </c>
      <c r="I41" s="2">
        <f t="shared" si="1"/>
        <v>1283.5600000000004</v>
      </c>
      <c r="J41" s="8">
        <f t="shared" si="2"/>
        <v>-7.6211327729613157E-3</v>
      </c>
      <c r="K41" t="s">
        <v>205</v>
      </c>
    </row>
    <row r="42" spans="1:11" x14ac:dyDescent="0.25">
      <c r="A42">
        <v>1999</v>
      </c>
      <c r="B42" s="9">
        <v>9660.6</v>
      </c>
      <c r="C42" s="9">
        <v>277.96600000000001</v>
      </c>
      <c r="D42" s="9">
        <v>-125.61</v>
      </c>
      <c r="E42" t="s">
        <v>0</v>
      </c>
      <c r="F42" s="2">
        <v>5605.52</v>
      </c>
      <c r="G42" s="4">
        <f t="shared" si="0"/>
        <v>0.58024553340372231</v>
      </c>
      <c r="H42" s="2">
        <v>6974.78</v>
      </c>
      <c r="I42" s="2">
        <f t="shared" si="1"/>
        <v>1369.2599999999993</v>
      </c>
      <c r="J42" s="8">
        <f t="shared" si="2"/>
        <v>-1.3002297993913422E-2</v>
      </c>
      <c r="K42" t="s">
        <v>205</v>
      </c>
    </row>
    <row r="43" spans="1:11" x14ac:dyDescent="0.25">
      <c r="A43">
        <v>2000</v>
      </c>
      <c r="B43" s="9">
        <v>10284.799999999999</v>
      </c>
      <c r="C43" s="9">
        <v>281.42200000000003</v>
      </c>
      <c r="D43" s="9">
        <v>-236.24</v>
      </c>
      <c r="E43" t="s">
        <v>0</v>
      </c>
      <c r="F43" s="2">
        <v>5628.7</v>
      </c>
      <c r="G43" s="4">
        <f t="shared" si="0"/>
        <v>0.54728336963285629</v>
      </c>
      <c r="H43" s="2">
        <v>7080.52</v>
      </c>
      <c r="I43" s="2">
        <f t="shared" si="1"/>
        <v>1451.8200000000006</v>
      </c>
      <c r="J43" s="8">
        <f t="shared" si="2"/>
        <v>-2.2969819539514626E-2</v>
      </c>
      <c r="K43" t="s">
        <v>205</v>
      </c>
    </row>
    <row r="44" spans="1:11" x14ac:dyDescent="0.25">
      <c r="A44">
        <v>2001</v>
      </c>
      <c r="B44" s="9">
        <v>10621.8</v>
      </c>
      <c r="C44" s="9">
        <v>284.18400000000003</v>
      </c>
      <c r="D44" s="9">
        <v>-128.22999999999999</v>
      </c>
      <c r="E44" t="s">
        <v>0</v>
      </c>
      <c r="F44" s="2">
        <v>5769.89</v>
      </c>
      <c r="G44" s="4">
        <f t="shared" si="0"/>
        <v>0.54321207328324772</v>
      </c>
      <c r="H44" s="2">
        <v>7320.74</v>
      </c>
      <c r="I44" s="2">
        <f t="shared" si="1"/>
        <v>1550.8499999999995</v>
      </c>
      <c r="J44" s="8">
        <f t="shared" si="2"/>
        <v>-1.2072341787644278E-2</v>
      </c>
      <c r="K44" t="s">
        <v>204</v>
      </c>
    </row>
    <row r="45" spans="1:11" x14ac:dyDescent="0.25">
      <c r="A45">
        <v>2002</v>
      </c>
      <c r="B45" s="9">
        <v>10977.5</v>
      </c>
      <c r="C45" s="9">
        <v>286.97399999999999</v>
      </c>
      <c r="D45" s="9">
        <v>157.75</v>
      </c>
      <c r="E45" t="s">
        <v>0</v>
      </c>
      <c r="F45" s="2">
        <v>6198.4</v>
      </c>
      <c r="G45" s="4">
        <f t="shared" si="0"/>
        <v>0.5646458665452061</v>
      </c>
      <c r="H45" s="2">
        <v>7879.78</v>
      </c>
      <c r="I45" s="2">
        <f t="shared" si="1"/>
        <v>1681.38</v>
      </c>
      <c r="J45" s="8">
        <f t="shared" si="2"/>
        <v>1.4370302892279663E-2</v>
      </c>
      <c r="K45" t="s">
        <v>204</v>
      </c>
    </row>
    <row r="46" spans="1:11" x14ac:dyDescent="0.25">
      <c r="A46">
        <v>2003</v>
      </c>
      <c r="B46" s="9">
        <v>11510.7</v>
      </c>
      <c r="C46" s="9">
        <v>289.79000000000002</v>
      </c>
      <c r="D46" s="9">
        <v>377.59</v>
      </c>
      <c r="E46" t="s">
        <v>0</v>
      </c>
      <c r="F46" s="2">
        <v>6760.02</v>
      </c>
      <c r="G46" s="4">
        <f t="shared" si="0"/>
        <v>0.58728139904610488</v>
      </c>
      <c r="H46" s="2">
        <v>8578.76</v>
      </c>
      <c r="I46" s="2">
        <f t="shared" si="1"/>
        <v>1818.7399999999998</v>
      </c>
      <c r="J46" s="8">
        <f t="shared" si="2"/>
        <v>3.2803391626921037E-2</v>
      </c>
      <c r="K46" t="s">
        <v>204</v>
      </c>
    </row>
    <row r="47" spans="1:11" x14ac:dyDescent="0.25">
      <c r="A47">
        <v>2004</v>
      </c>
      <c r="B47" s="9">
        <v>12274.9</v>
      </c>
      <c r="C47" s="9">
        <v>292.63499999999999</v>
      </c>
      <c r="D47" s="9">
        <v>412.73</v>
      </c>
      <c r="E47" t="s">
        <v>0</v>
      </c>
      <c r="F47" s="2">
        <v>7354.65</v>
      </c>
      <c r="G47" s="4">
        <f t="shared" si="0"/>
        <v>0.59916170396500179</v>
      </c>
      <c r="H47" s="2">
        <v>9331.24</v>
      </c>
      <c r="I47" s="2">
        <f t="shared" si="1"/>
        <v>1976.5900000000001</v>
      </c>
      <c r="J47" s="8">
        <f t="shared" si="2"/>
        <v>3.3623899176368037E-2</v>
      </c>
      <c r="K47" t="s">
        <v>204</v>
      </c>
    </row>
    <row r="48" spans="1:11" x14ac:dyDescent="0.25">
      <c r="A48">
        <v>2005</v>
      </c>
      <c r="B48" s="9">
        <v>13093.7</v>
      </c>
      <c r="C48" s="9">
        <v>295.50700000000001</v>
      </c>
      <c r="D48" s="9">
        <v>318.35000000000002</v>
      </c>
      <c r="E48" t="s">
        <v>0</v>
      </c>
      <c r="F48" s="2">
        <v>7905.3</v>
      </c>
      <c r="G48" s="4">
        <f t="shared" si="0"/>
        <v>0.60374836753553229</v>
      </c>
      <c r="H48" s="2">
        <v>9990.33</v>
      </c>
      <c r="I48" s="2">
        <f t="shared" si="1"/>
        <v>2085.0299999999997</v>
      </c>
      <c r="J48" s="8">
        <f t="shared" si="2"/>
        <v>2.4313219334489107E-2</v>
      </c>
      <c r="K48" t="s">
        <v>204</v>
      </c>
    </row>
    <row r="49" spans="1:11" x14ac:dyDescent="0.25">
      <c r="A49">
        <v>2006</v>
      </c>
      <c r="B49" s="9">
        <v>13855.9</v>
      </c>
      <c r="C49" s="9">
        <v>298.14499999999998</v>
      </c>
      <c r="D49" s="9">
        <v>248.18</v>
      </c>
      <c r="E49" t="s">
        <v>0</v>
      </c>
      <c r="F49" s="2">
        <v>8451.35</v>
      </c>
      <c r="G49" s="4">
        <f t="shared" si="0"/>
        <v>0.60994594360525123</v>
      </c>
      <c r="H49" s="2">
        <v>10655.37</v>
      </c>
      <c r="I49" s="2">
        <f t="shared" si="1"/>
        <v>2204.0200000000004</v>
      </c>
      <c r="J49" s="8">
        <f t="shared" si="2"/>
        <v>1.7911503402882528E-2</v>
      </c>
      <c r="K49" t="s">
        <v>204</v>
      </c>
    </row>
    <row r="50" spans="1:11" x14ac:dyDescent="0.25">
      <c r="A50">
        <v>2007</v>
      </c>
      <c r="B50" s="9">
        <v>14477.6</v>
      </c>
      <c r="C50" s="9">
        <v>300.80700000000002</v>
      </c>
      <c r="D50" s="9">
        <v>160.71</v>
      </c>
      <c r="E50" t="s">
        <v>0</v>
      </c>
      <c r="F50" s="2">
        <v>8950.75</v>
      </c>
      <c r="G50" s="4">
        <f t="shared" si="0"/>
        <v>0.61824819030778577</v>
      </c>
      <c r="H50" s="2">
        <v>11359.37</v>
      </c>
      <c r="I50" s="2">
        <f t="shared" si="1"/>
        <v>2408.6200000000008</v>
      </c>
      <c r="J50" s="8">
        <f t="shared" si="2"/>
        <v>1.1100596783997349E-2</v>
      </c>
      <c r="K50" t="s">
        <v>204</v>
      </c>
    </row>
    <row r="51" spans="1:11" x14ac:dyDescent="0.25">
      <c r="A51" s="5">
        <v>2008</v>
      </c>
      <c r="B51" s="9">
        <v>14718.6</v>
      </c>
      <c r="C51" s="9">
        <v>303.49200000000002</v>
      </c>
      <c r="D51" s="9">
        <v>458.55</v>
      </c>
      <c r="E51" s="5" t="s">
        <v>0</v>
      </c>
      <c r="F51" s="6">
        <v>9986.08</v>
      </c>
      <c r="G51" s="7">
        <f t="shared" si="0"/>
        <v>0.6784667019961137</v>
      </c>
      <c r="H51" s="2">
        <v>12550.5</v>
      </c>
      <c r="I51" s="2">
        <f t="shared" si="1"/>
        <v>2564.42</v>
      </c>
      <c r="J51" s="8">
        <f t="shared" si="2"/>
        <v>3.1154457625045859E-2</v>
      </c>
      <c r="K51" t="s">
        <v>204</v>
      </c>
    </row>
    <row r="52" spans="1:11" x14ac:dyDescent="0.25">
      <c r="A52">
        <v>2009</v>
      </c>
      <c r="B52" s="9">
        <v>14418.7</v>
      </c>
      <c r="C52" s="9">
        <v>306.202</v>
      </c>
      <c r="D52" s="9">
        <v>1412.69</v>
      </c>
      <c r="E52" t="s">
        <v>0</v>
      </c>
      <c r="F52" s="2">
        <v>11875.85</v>
      </c>
      <c r="G52" s="4">
        <f t="shared" si="0"/>
        <v>0.82364221462406462</v>
      </c>
      <c r="H52" s="2">
        <v>14589.07</v>
      </c>
      <c r="I52" s="2">
        <f t="shared" si="1"/>
        <v>2713.2199999999993</v>
      </c>
      <c r="J52" s="8">
        <f t="shared" si="2"/>
        <v>9.7976239189386E-2</v>
      </c>
      <c r="K52" t="s">
        <v>202</v>
      </c>
    </row>
    <row r="53" spans="1:11" x14ac:dyDescent="0.25">
      <c r="A53">
        <v>2010</v>
      </c>
      <c r="B53" s="9">
        <v>14964.4</v>
      </c>
      <c r="C53" s="9">
        <v>309.34800000000001</v>
      </c>
      <c r="D53" s="9">
        <v>1294.3699999999999</v>
      </c>
      <c r="E53" t="s">
        <v>0</v>
      </c>
      <c r="F53" s="2">
        <v>13528.81</v>
      </c>
      <c r="G53" s="4">
        <f t="shared" si="0"/>
        <v>0.90406631739328003</v>
      </c>
      <c r="H53" s="2">
        <v>16373</v>
      </c>
      <c r="I53" s="2">
        <f t="shared" si="1"/>
        <v>2844.1900000000005</v>
      </c>
      <c r="J53" s="8">
        <f t="shared" si="2"/>
        <v>8.6496618641575998E-2</v>
      </c>
      <c r="K53" t="s">
        <v>202</v>
      </c>
    </row>
    <row r="54" spans="1:11" x14ac:dyDescent="0.25">
      <c r="A54">
        <v>2011</v>
      </c>
      <c r="B54" s="9">
        <v>15517.9</v>
      </c>
      <c r="C54" s="9">
        <v>311.66300000000001</v>
      </c>
      <c r="D54" s="9">
        <v>1299.5899999999999</v>
      </c>
      <c r="E54" t="s">
        <v>0</v>
      </c>
      <c r="F54" s="2">
        <v>14764.23</v>
      </c>
      <c r="G54" s="4">
        <f t="shared" si="0"/>
        <v>0.95143221698812341</v>
      </c>
      <c r="H54" s="2">
        <v>17687.37</v>
      </c>
      <c r="I54" s="2">
        <f t="shared" si="1"/>
        <v>2923.1399999999994</v>
      </c>
      <c r="J54" s="8">
        <f t="shared" si="2"/>
        <v>8.3747800926671778E-2</v>
      </c>
      <c r="K54" t="s">
        <v>202</v>
      </c>
    </row>
    <row r="55" spans="1:11" x14ac:dyDescent="0.25">
      <c r="A55">
        <v>2012</v>
      </c>
      <c r="B55" s="9">
        <v>16155.3</v>
      </c>
      <c r="C55" s="9">
        <v>313.99799999999999</v>
      </c>
      <c r="D55" s="9">
        <v>1086.95</v>
      </c>
      <c r="E55" t="s">
        <v>0</v>
      </c>
      <c r="F55" s="2">
        <v>16050.92</v>
      </c>
      <c r="G55" s="4">
        <f t="shared" si="0"/>
        <v>0.9935389624457609</v>
      </c>
      <c r="H55" s="2">
        <v>18999.349999999999</v>
      </c>
      <c r="I55" s="2">
        <f t="shared" si="1"/>
        <v>2948.4299999999985</v>
      </c>
      <c r="J55" s="8">
        <f t="shared" si="2"/>
        <v>6.7281325633073985E-2</v>
      </c>
      <c r="K55" t="s">
        <v>202</v>
      </c>
    </row>
    <row r="56" spans="1:11" x14ac:dyDescent="0.25">
      <c r="A56">
        <v>2013</v>
      </c>
      <c r="B56" s="9">
        <v>16691.5</v>
      </c>
      <c r="C56" s="9">
        <v>316.20499999999998</v>
      </c>
      <c r="D56" s="9">
        <v>679.55</v>
      </c>
      <c r="E56" t="s">
        <v>0</v>
      </c>
      <c r="F56" s="2">
        <v>16719.43</v>
      </c>
      <c r="G56" s="4">
        <f t="shared" si="0"/>
        <v>1.0016733067729084</v>
      </c>
      <c r="H56" s="2">
        <v>19675.63</v>
      </c>
      <c r="I56" s="2">
        <f t="shared" si="1"/>
        <v>2956.2000000000007</v>
      </c>
      <c r="J56" s="8">
        <f t="shared" si="2"/>
        <v>4.0712338615462959E-2</v>
      </c>
      <c r="K56" t="s">
        <v>202</v>
      </c>
    </row>
    <row r="57" spans="1:11" x14ac:dyDescent="0.25">
      <c r="A57">
        <v>2014</v>
      </c>
      <c r="B57" s="9">
        <v>17393.099999999999</v>
      </c>
      <c r="C57" s="9">
        <v>318.56299999999999</v>
      </c>
      <c r="D57" s="9">
        <v>484.6</v>
      </c>
      <c r="E57" t="s">
        <v>0</v>
      </c>
      <c r="F57" s="2">
        <v>17794.52</v>
      </c>
      <c r="G57" s="4">
        <f t="shared" si="0"/>
        <v>1.0230792670656756</v>
      </c>
      <c r="H57" s="2">
        <v>20768.96</v>
      </c>
      <c r="I57" s="2">
        <f t="shared" si="1"/>
        <v>2974.4399999999987</v>
      </c>
      <c r="J57" s="8">
        <f t="shared" si="2"/>
        <v>2.7861623287395582E-2</v>
      </c>
      <c r="K57" t="s">
        <v>202</v>
      </c>
    </row>
    <row r="58" spans="1:11" x14ac:dyDescent="0.25">
      <c r="A58">
        <v>2015</v>
      </c>
      <c r="B58" s="9">
        <v>18036.599999999999</v>
      </c>
      <c r="C58" s="9">
        <v>320.89699999999999</v>
      </c>
      <c r="D58" s="9">
        <v>438.49</v>
      </c>
      <c r="E58" t="s">
        <v>0</v>
      </c>
      <c r="F58" s="2">
        <v>18120.060000000001</v>
      </c>
      <c r="G58" s="4">
        <f t="shared" si="0"/>
        <v>1.0046272579089186</v>
      </c>
      <c r="H58" s="2">
        <v>21095.85</v>
      </c>
      <c r="I58" s="2">
        <f t="shared" si="1"/>
        <v>2975.7899999999972</v>
      </c>
      <c r="J58" s="8">
        <f t="shared" si="2"/>
        <v>2.4311122938913101E-2</v>
      </c>
      <c r="K58" t="s">
        <v>202</v>
      </c>
    </row>
    <row r="59" spans="1:11" x14ac:dyDescent="0.25">
      <c r="A59">
        <v>2016</v>
      </c>
      <c r="B59" s="9">
        <v>18569.099999999999</v>
      </c>
      <c r="C59" s="9">
        <v>323.12799999999999</v>
      </c>
      <c r="D59" s="9">
        <v>584.65</v>
      </c>
      <c r="E59" t="s">
        <v>0</v>
      </c>
      <c r="F59" s="2">
        <v>19539.48</v>
      </c>
      <c r="G59" s="4">
        <f t="shared" si="0"/>
        <v>1.0522577830912645</v>
      </c>
      <c r="H59" s="2">
        <v>22530.77</v>
      </c>
      <c r="I59" s="2">
        <f t="shared" si="1"/>
        <v>2991.2900000000009</v>
      </c>
      <c r="J59" s="8">
        <f t="shared" si="2"/>
        <v>3.1485101593507495E-2</v>
      </c>
      <c r="K59" t="s">
        <v>202</v>
      </c>
    </row>
    <row r="60" spans="1:11" x14ac:dyDescent="0.25">
      <c r="A60">
        <v>2017</v>
      </c>
      <c r="B60" s="9">
        <v>19161.900000000001</v>
      </c>
      <c r="C60" s="9">
        <v>325.37400000000002</v>
      </c>
      <c r="D60" s="9">
        <v>602.51</v>
      </c>
      <c r="E60" t="s">
        <v>1</v>
      </c>
      <c r="F60" s="2">
        <v>20354.439999999999</v>
      </c>
      <c r="G60" s="4">
        <f t="shared" si="0"/>
        <v>1.062234955823796</v>
      </c>
      <c r="H60" s="2">
        <v>23372.91</v>
      </c>
      <c r="I60" s="2">
        <f t="shared" si="1"/>
        <v>3018.4700000000012</v>
      </c>
      <c r="J60" s="8">
        <f t="shared" si="2"/>
        <v>3.144312411608452E-2</v>
      </c>
      <c r="K60" t="s">
        <v>203</v>
      </c>
    </row>
    <row r="61" spans="1:11" x14ac:dyDescent="0.25">
      <c r="A61">
        <v>2018</v>
      </c>
      <c r="B61" s="9">
        <v>20013.7</v>
      </c>
      <c r="C61" s="9">
        <v>327.63600000000002</v>
      </c>
      <c r="D61" s="9">
        <v>440.16</v>
      </c>
      <c r="E61" t="s">
        <v>1</v>
      </c>
      <c r="F61" s="2">
        <v>21093.29</v>
      </c>
      <c r="G61" s="4">
        <f t="shared" si="0"/>
        <v>1.0539425493536927</v>
      </c>
      <c r="H61" s="2">
        <v>24160.61</v>
      </c>
      <c r="I61" s="2">
        <f t="shared" si="1"/>
        <v>3067.3199999999997</v>
      </c>
      <c r="J61" s="8">
        <f t="shared" si="2"/>
        <v>2.199293483963485E-2</v>
      </c>
    </row>
    <row r="62" spans="1:11" x14ac:dyDescent="0.25">
      <c r="A62">
        <v>2019</v>
      </c>
      <c r="B62" s="9">
        <v>20947.3</v>
      </c>
      <c r="C62" s="9">
        <v>329.91399999999999</v>
      </c>
      <c r="D62" s="9">
        <v>525.9</v>
      </c>
      <c r="E62" t="s">
        <v>1</v>
      </c>
      <c r="F62" s="2">
        <v>21839.98</v>
      </c>
      <c r="G62" s="4">
        <f t="shared" si="0"/>
        <v>1.0426155160808315</v>
      </c>
      <c r="H62" s="2">
        <v>24986</v>
      </c>
      <c r="I62" s="2">
        <f t="shared" si="1"/>
        <v>3146.0200000000004</v>
      </c>
      <c r="J62" s="8">
        <f t="shared" si="2"/>
        <v>2.5105860898540625E-2</v>
      </c>
    </row>
    <row r="63" spans="1:11" x14ac:dyDescent="0.25">
      <c r="A63">
        <v>2020</v>
      </c>
      <c r="B63" s="9">
        <v>21980.6</v>
      </c>
      <c r="C63" s="9">
        <v>332.20699999999999</v>
      </c>
      <c r="D63" s="9">
        <v>487.95</v>
      </c>
      <c r="E63" t="s">
        <v>1</v>
      </c>
      <c r="F63" s="2">
        <v>22503.360000000001</v>
      </c>
      <c r="G63" s="4">
        <f t="shared" si="0"/>
        <v>1.0237827902787004</v>
      </c>
      <c r="H63" s="2">
        <v>25763.91</v>
      </c>
      <c r="I63" s="2">
        <f t="shared" si="1"/>
        <v>3260.5499999999993</v>
      </c>
      <c r="J63" s="8">
        <f t="shared" si="2"/>
        <v>2.2199121043101646E-2</v>
      </c>
    </row>
    <row r="64" spans="1:11" x14ac:dyDescent="0.25">
      <c r="A64">
        <v>2021</v>
      </c>
      <c r="B64" s="9">
        <v>23092.7</v>
      </c>
      <c r="C64" s="9">
        <v>334.517</v>
      </c>
      <c r="D64" s="9">
        <v>455.8</v>
      </c>
      <c r="E64" t="s">
        <v>1</v>
      </c>
      <c r="F64" s="2">
        <v>23114.13</v>
      </c>
      <c r="G64" s="4">
        <f t="shared" si="0"/>
        <v>1.0009279988914246</v>
      </c>
      <c r="H64" s="2">
        <v>26528.14</v>
      </c>
      <c r="I64" s="2">
        <f t="shared" si="1"/>
        <v>3414.0099999999984</v>
      </c>
      <c r="J64" s="8">
        <f t="shared" si="2"/>
        <v>1.9737839230579361E-2</v>
      </c>
    </row>
    <row r="69" spans="1:9" x14ac:dyDescent="0.25">
      <c r="B69" t="s">
        <v>119</v>
      </c>
      <c r="C69" s="18" t="s">
        <v>120</v>
      </c>
    </row>
    <row r="70" spans="1:9" x14ac:dyDescent="0.25">
      <c r="C70" t="s">
        <v>121</v>
      </c>
    </row>
    <row r="71" spans="1:9" ht="38.25" x14ac:dyDescent="0.25">
      <c r="A71" s="11" t="s">
        <v>14</v>
      </c>
      <c r="B71" s="12"/>
      <c r="C71" s="14"/>
      <c r="F71"/>
    </row>
    <row r="72" spans="1:9" x14ac:dyDescent="0.25">
      <c r="A72" s="11" t="s">
        <v>15</v>
      </c>
      <c r="B72" s="12"/>
      <c r="C72" s="15"/>
      <c r="F72"/>
    </row>
    <row r="73" spans="1:9" ht="25.5" x14ac:dyDescent="0.25">
      <c r="A73" s="11" t="s">
        <v>16</v>
      </c>
      <c r="B73" s="12"/>
      <c r="C73" s="10"/>
      <c r="F73"/>
    </row>
    <row r="74" spans="1:9" x14ac:dyDescent="0.25">
      <c r="A74" s="10"/>
      <c r="B74" s="10"/>
      <c r="C74" s="10"/>
      <c r="F74"/>
    </row>
    <row r="75" spans="1:9" x14ac:dyDescent="0.25">
      <c r="A75" s="10"/>
      <c r="B75" s="12"/>
      <c r="C75" s="10"/>
      <c r="F75"/>
    </row>
    <row r="76" spans="1:9" ht="47.25" x14ac:dyDescent="0.25">
      <c r="A76" s="10"/>
      <c r="B76" s="13" t="s">
        <v>17</v>
      </c>
      <c r="C76" s="10"/>
      <c r="F76"/>
    </row>
    <row r="77" spans="1:9" ht="78.75" x14ac:dyDescent="0.25">
      <c r="A77" s="10"/>
      <c r="B77" s="13" t="s">
        <v>18</v>
      </c>
      <c r="C77" s="10"/>
      <c r="F77"/>
    </row>
    <row r="78" spans="1:9" ht="31.5" customHeight="1" x14ac:dyDescent="0.25">
      <c r="A78" s="51" t="s">
        <v>19</v>
      </c>
      <c r="B78" s="51"/>
      <c r="C78" s="51"/>
      <c r="F78"/>
    </row>
    <row r="79" spans="1:9" x14ac:dyDescent="0.25">
      <c r="A79" s="16"/>
      <c r="F79"/>
    </row>
    <row r="80" spans="1:9" x14ac:dyDescent="0.25">
      <c r="A80" s="43" t="s">
        <v>20</v>
      </c>
      <c r="B80" s="43"/>
      <c r="C80" s="43"/>
      <c r="D80" s="52" t="s">
        <v>21</v>
      </c>
      <c r="E80" s="17" t="s">
        <v>22</v>
      </c>
      <c r="F80" s="52" t="s">
        <v>24</v>
      </c>
      <c r="G80" s="52" t="s">
        <v>25</v>
      </c>
      <c r="H80" s="52" t="s">
        <v>26</v>
      </c>
      <c r="I80" s="52" t="s">
        <v>27</v>
      </c>
    </row>
    <row r="81" spans="1:9" x14ac:dyDescent="0.25">
      <c r="A81" s="43"/>
      <c r="B81" s="43"/>
      <c r="C81" s="43"/>
      <c r="D81" s="52"/>
      <c r="E81" s="17" t="s">
        <v>23</v>
      </c>
      <c r="F81" s="52"/>
      <c r="G81" s="52"/>
      <c r="H81" s="52"/>
      <c r="I81" s="52"/>
    </row>
    <row r="82" spans="1:9" x14ac:dyDescent="0.25">
      <c r="A82" s="38" t="s">
        <v>28</v>
      </c>
      <c r="B82" s="44" t="s">
        <v>29</v>
      </c>
      <c r="C82" s="44"/>
      <c r="D82" s="39" t="s">
        <v>30</v>
      </c>
      <c r="E82" s="42" t="s">
        <v>31</v>
      </c>
      <c r="F82" s="39" t="s">
        <v>32</v>
      </c>
      <c r="G82" s="49" t="s">
        <v>33</v>
      </c>
      <c r="H82" s="49" t="s">
        <v>34</v>
      </c>
      <c r="I82" s="49"/>
    </row>
    <row r="83" spans="1:9" x14ac:dyDescent="0.25">
      <c r="A83" s="38"/>
      <c r="B83" s="44"/>
      <c r="C83" s="44"/>
      <c r="D83" s="39"/>
      <c r="E83" s="42"/>
      <c r="F83" s="39"/>
      <c r="G83" s="49"/>
      <c r="H83" s="49"/>
      <c r="I83" s="49"/>
    </row>
    <row r="84" spans="1:9" x14ac:dyDescent="0.25">
      <c r="A84" s="48"/>
      <c r="B84" s="40" t="s">
        <v>35</v>
      </c>
      <c r="C84" s="40" t="s">
        <v>36</v>
      </c>
      <c r="D84" s="39" t="s">
        <v>37</v>
      </c>
      <c r="E84" s="42" t="s">
        <v>31</v>
      </c>
      <c r="F84" s="39" t="s">
        <v>38</v>
      </c>
      <c r="G84" s="49" t="s">
        <v>39</v>
      </c>
      <c r="H84" s="49" t="s">
        <v>40</v>
      </c>
      <c r="I84" s="49"/>
    </row>
    <row r="85" spans="1:9" x14ac:dyDescent="0.25">
      <c r="A85" s="48"/>
      <c r="B85" s="40"/>
      <c r="C85" s="40"/>
      <c r="D85" s="39"/>
      <c r="E85" s="42"/>
      <c r="F85" s="39"/>
      <c r="G85" s="49"/>
      <c r="H85" s="49"/>
      <c r="I85" s="49"/>
    </row>
    <row r="86" spans="1:9" x14ac:dyDescent="0.25">
      <c r="A86" s="48"/>
      <c r="B86" s="40" t="s">
        <v>35</v>
      </c>
      <c r="C86" s="40" t="s">
        <v>41</v>
      </c>
      <c r="D86" s="39" t="s">
        <v>42</v>
      </c>
      <c r="E86" s="42" t="s">
        <v>31</v>
      </c>
      <c r="F86" s="39" t="s">
        <v>43</v>
      </c>
      <c r="G86" s="49" t="s">
        <v>44</v>
      </c>
      <c r="H86" s="49" t="s">
        <v>45</v>
      </c>
      <c r="I86" s="49"/>
    </row>
    <row r="87" spans="1:9" x14ac:dyDescent="0.25">
      <c r="A87" s="48"/>
      <c r="B87" s="40"/>
      <c r="C87" s="40"/>
      <c r="D87" s="39"/>
      <c r="E87" s="42"/>
      <c r="F87" s="39"/>
      <c r="G87" s="49"/>
      <c r="H87" s="49"/>
      <c r="I87" s="49"/>
    </row>
    <row r="88" spans="1:9" ht="15" customHeight="1" x14ac:dyDescent="0.25">
      <c r="A88" s="36" t="s">
        <v>28</v>
      </c>
      <c r="B88" s="45" t="s">
        <v>46</v>
      </c>
      <c r="C88" s="45"/>
      <c r="D88" s="37" t="s">
        <v>47</v>
      </c>
      <c r="E88" s="41" t="s">
        <v>31</v>
      </c>
      <c r="F88" s="47" t="s">
        <v>48</v>
      </c>
      <c r="G88" s="47" t="s">
        <v>49</v>
      </c>
      <c r="H88" s="47" t="s">
        <v>50</v>
      </c>
      <c r="I88" s="47"/>
    </row>
    <row r="89" spans="1:9" x14ac:dyDescent="0.25">
      <c r="A89" s="36"/>
      <c r="B89" s="45"/>
      <c r="C89" s="45"/>
      <c r="D89" s="37"/>
      <c r="E89" s="41"/>
      <c r="F89" s="47"/>
      <c r="G89" s="47"/>
      <c r="H89" s="47"/>
      <c r="I89" s="47"/>
    </row>
    <row r="90" spans="1:9" x14ac:dyDescent="0.25">
      <c r="A90" s="50"/>
      <c r="B90" s="43" t="s">
        <v>35</v>
      </c>
      <c r="C90" s="43" t="s">
        <v>51</v>
      </c>
      <c r="D90" s="37" t="s">
        <v>52</v>
      </c>
      <c r="E90" s="41" t="s">
        <v>31</v>
      </c>
      <c r="F90" s="41" t="s">
        <v>31</v>
      </c>
      <c r="G90" s="41" t="s">
        <v>31</v>
      </c>
      <c r="H90" s="37" t="s">
        <v>52</v>
      </c>
      <c r="I90" s="37"/>
    </row>
    <row r="91" spans="1:9" x14ac:dyDescent="0.25">
      <c r="A91" s="50"/>
      <c r="B91" s="43"/>
      <c r="C91" s="43"/>
      <c r="D91" s="37"/>
      <c r="E91" s="41"/>
      <c r="F91" s="41"/>
      <c r="G91" s="41"/>
      <c r="H91" s="37"/>
      <c r="I91" s="37"/>
    </row>
    <row r="92" spans="1:9" x14ac:dyDescent="0.25">
      <c r="A92" s="50"/>
      <c r="B92" s="43" t="s">
        <v>35</v>
      </c>
      <c r="C92" s="43" t="s">
        <v>53</v>
      </c>
      <c r="D92" s="37" t="s">
        <v>54</v>
      </c>
      <c r="E92" s="41" t="s">
        <v>31</v>
      </c>
      <c r="F92" s="41" t="s">
        <v>31</v>
      </c>
      <c r="G92" s="41" t="s">
        <v>31</v>
      </c>
      <c r="H92" s="37" t="s">
        <v>54</v>
      </c>
      <c r="I92" s="37"/>
    </row>
    <row r="93" spans="1:9" x14ac:dyDescent="0.25">
      <c r="A93" s="50"/>
      <c r="B93" s="43"/>
      <c r="C93" s="43"/>
      <c r="D93" s="37"/>
      <c r="E93" s="41"/>
      <c r="F93" s="41"/>
      <c r="G93" s="41"/>
      <c r="H93" s="37"/>
      <c r="I93" s="37"/>
    </row>
    <row r="94" spans="1:9" x14ac:dyDescent="0.25">
      <c r="A94" s="50"/>
      <c r="B94" s="43" t="s">
        <v>35</v>
      </c>
      <c r="C94" s="43" t="s">
        <v>55</v>
      </c>
      <c r="D94" s="37" t="s">
        <v>56</v>
      </c>
      <c r="E94" s="41" t="s">
        <v>31</v>
      </c>
      <c r="F94" s="41" t="s">
        <v>31</v>
      </c>
      <c r="G94" s="41" t="s">
        <v>31</v>
      </c>
      <c r="H94" s="37" t="s">
        <v>56</v>
      </c>
      <c r="I94" s="37"/>
    </row>
    <row r="95" spans="1:9" x14ac:dyDescent="0.25">
      <c r="A95" s="50"/>
      <c r="B95" s="43"/>
      <c r="C95" s="43"/>
      <c r="D95" s="37"/>
      <c r="E95" s="41"/>
      <c r="F95" s="41"/>
      <c r="G95" s="41"/>
      <c r="H95" s="37"/>
      <c r="I95" s="37"/>
    </row>
    <row r="96" spans="1:9" x14ac:dyDescent="0.25">
      <c r="A96" s="50"/>
      <c r="B96" s="43" t="s">
        <v>35</v>
      </c>
      <c r="C96" s="43" t="s">
        <v>57</v>
      </c>
      <c r="D96" s="37" t="s">
        <v>58</v>
      </c>
      <c r="E96" s="41" t="s">
        <v>31</v>
      </c>
      <c r="F96" s="47" t="s">
        <v>59</v>
      </c>
      <c r="G96" s="47" t="s">
        <v>60</v>
      </c>
      <c r="H96" s="47" t="s">
        <v>61</v>
      </c>
      <c r="I96" s="47"/>
    </row>
    <row r="97" spans="1:9" x14ac:dyDescent="0.25">
      <c r="A97" s="50"/>
      <c r="B97" s="43"/>
      <c r="C97" s="43"/>
      <c r="D97" s="37"/>
      <c r="E97" s="41"/>
      <c r="F97" s="47"/>
      <c r="G97" s="47"/>
      <c r="H97" s="47"/>
      <c r="I97" s="47"/>
    </row>
    <row r="98" spans="1:9" ht="23.25" customHeight="1" x14ac:dyDescent="0.25">
      <c r="A98" s="50"/>
      <c r="B98" s="43" t="s">
        <v>35</v>
      </c>
      <c r="C98" s="43" t="s">
        <v>62</v>
      </c>
      <c r="D98" s="37" t="s">
        <v>63</v>
      </c>
      <c r="E98" s="41" t="s">
        <v>31</v>
      </c>
      <c r="F98" s="47" t="s">
        <v>64</v>
      </c>
      <c r="G98" s="47" t="s">
        <v>65</v>
      </c>
      <c r="H98" s="47" t="s">
        <v>66</v>
      </c>
      <c r="I98" s="47"/>
    </row>
    <row r="99" spans="1:9" x14ac:dyDescent="0.25">
      <c r="A99" s="50"/>
      <c r="B99" s="43"/>
      <c r="C99" s="43"/>
      <c r="D99" s="37"/>
      <c r="E99" s="41"/>
      <c r="F99" s="47"/>
      <c r="G99" s="47"/>
      <c r="H99" s="47"/>
      <c r="I99" s="47"/>
    </row>
    <row r="100" spans="1:9" ht="23.25" customHeight="1" x14ac:dyDescent="0.25">
      <c r="A100" s="50"/>
      <c r="B100" s="43" t="s">
        <v>35</v>
      </c>
      <c r="C100" s="43" t="s">
        <v>67</v>
      </c>
      <c r="D100" s="37" t="s">
        <v>68</v>
      </c>
      <c r="E100" s="41" t="s">
        <v>31</v>
      </c>
      <c r="F100" s="41" t="s">
        <v>31</v>
      </c>
      <c r="G100" s="41" t="s">
        <v>31</v>
      </c>
      <c r="H100" s="37" t="s">
        <v>68</v>
      </c>
      <c r="I100" s="37"/>
    </row>
    <row r="101" spans="1:9" x14ac:dyDescent="0.25">
      <c r="A101" s="50"/>
      <c r="B101" s="43"/>
      <c r="C101" s="43"/>
      <c r="D101" s="37"/>
      <c r="E101" s="41"/>
      <c r="F101" s="41"/>
      <c r="G101" s="41"/>
      <c r="H101" s="37"/>
      <c r="I101" s="37"/>
    </row>
    <row r="102" spans="1:9" x14ac:dyDescent="0.25">
      <c r="A102" s="50"/>
      <c r="B102" s="43" t="s">
        <v>35</v>
      </c>
      <c r="C102" s="43" t="s">
        <v>69</v>
      </c>
      <c r="D102" s="41" t="s">
        <v>31</v>
      </c>
      <c r="E102" s="41" t="s">
        <v>31</v>
      </c>
      <c r="F102" s="47" t="s">
        <v>44</v>
      </c>
      <c r="G102" s="47" t="s">
        <v>70</v>
      </c>
      <c r="H102" s="47" t="s">
        <v>71</v>
      </c>
      <c r="I102" s="47"/>
    </row>
    <row r="103" spans="1:9" x14ac:dyDescent="0.25">
      <c r="A103" s="50"/>
      <c r="B103" s="43"/>
      <c r="C103" s="43"/>
      <c r="D103" s="41"/>
      <c r="E103" s="41"/>
      <c r="F103" s="47"/>
      <c r="G103" s="47"/>
      <c r="H103" s="47"/>
      <c r="I103" s="47"/>
    </row>
    <row r="104" spans="1:9" x14ac:dyDescent="0.25">
      <c r="A104" s="38" t="s">
        <v>28</v>
      </c>
      <c r="B104" s="44" t="s">
        <v>72</v>
      </c>
      <c r="C104" s="44"/>
      <c r="D104" s="39" t="s">
        <v>73</v>
      </c>
      <c r="E104" s="42" t="s">
        <v>31</v>
      </c>
      <c r="F104" s="46" t="s">
        <v>74</v>
      </c>
      <c r="G104" s="46" t="s">
        <v>75</v>
      </c>
      <c r="H104" s="46" t="s">
        <v>76</v>
      </c>
      <c r="I104" s="46"/>
    </row>
    <row r="105" spans="1:9" x14ac:dyDescent="0.25">
      <c r="A105" s="38"/>
      <c r="B105" s="44"/>
      <c r="C105" s="44"/>
      <c r="D105" s="39"/>
      <c r="E105" s="42"/>
      <c r="F105" s="46"/>
      <c r="G105" s="46"/>
      <c r="H105" s="46"/>
      <c r="I105" s="46"/>
    </row>
    <row r="106" spans="1:9" x14ac:dyDescent="0.25">
      <c r="A106" s="48"/>
      <c r="B106" s="40" t="s">
        <v>35</v>
      </c>
      <c r="C106" s="40" t="s">
        <v>77</v>
      </c>
      <c r="D106" s="39" t="s">
        <v>78</v>
      </c>
      <c r="E106" s="42" t="s">
        <v>31</v>
      </c>
      <c r="F106" s="39" t="s">
        <v>79</v>
      </c>
      <c r="G106" s="49" t="s">
        <v>80</v>
      </c>
      <c r="H106" s="49" t="s">
        <v>81</v>
      </c>
      <c r="I106" s="49"/>
    </row>
    <row r="107" spans="1:9" x14ac:dyDescent="0.25">
      <c r="A107" s="48"/>
      <c r="B107" s="40"/>
      <c r="C107" s="40"/>
      <c r="D107" s="39"/>
      <c r="E107" s="42"/>
      <c r="F107" s="39"/>
      <c r="G107" s="49"/>
      <c r="H107" s="49"/>
      <c r="I107" s="49"/>
    </row>
    <row r="108" spans="1:9" x14ac:dyDescent="0.25">
      <c r="A108" s="48"/>
      <c r="B108" s="40" t="s">
        <v>35</v>
      </c>
      <c r="C108" s="40" t="s">
        <v>82</v>
      </c>
      <c r="D108" s="42" t="s">
        <v>31</v>
      </c>
      <c r="E108" s="42" t="s">
        <v>31</v>
      </c>
      <c r="F108" s="39" t="s">
        <v>83</v>
      </c>
      <c r="G108" s="49" t="s">
        <v>84</v>
      </c>
      <c r="H108" s="49" t="s">
        <v>85</v>
      </c>
      <c r="I108" s="49"/>
    </row>
    <row r="109" spans="1:9" x14ac:dyDescent="0.25">
      <c r="A109" s="48"/>
      <c r="B109" s="40"/>
      <c r="C109" s="40"/>
      <c r="D109" s="42"/>
      <c r="E109" s="42"/>
      <c r="F109" s="39"/>
      <c r="G109" s="49"/>
      <c r="H109" s="49"/>
      <c r="I109" s="49"/>
    </row>
    <row r="110" spans="1:9" x14ac:dyDescent="0.25">
      <c r="A110" s="48"/>
      <c r="B110" s="40" t="s">
        <v>35</v>
      </c>
      <c r="C110" s="40" t="s">
        <v>86</v>
      </c>
      <c r="D110" s="42" t="s">
        <v>31</v>
      </c>
      <c r="E110" s="42" t="s">
        <v>31</v>
      </c>
      <c r="F110" s="39" t="s">
        <v>87</v>
      </c>
      <c r="G110" s="49" t="s">
        <v>88</v>
      </c>
      <c r="H110" s="49" t="s">
        <v>89</v>
      </c>
      <c r="I110" s="49"/>
    </row>
    <row r="111" spans="1:9" x14ac:dyDescent="0.25">
      <c r="A111" s="48"/>
      <c r="B111" s="40"/>
      <c r="C111" s="40"/>
      <c r="D111" s="42"/>
      <c r="E111" s="42"/>
      <c r="F111" s="39"/>
      <c r="G111" s="49"/>
      <c r="H111" s="49"/>
      <c r="I111" s="49"/>
    </row>
    <row r="112" spans="1:9" x14ac:dyDescent="0.25">
      <c r="A112" s="48"/>
      <c r="B112" s="40" t="s">
        <v>35</v>
      </c>
      <c r="C112" s="40" t="s">
        <v>90</v>
      </c>
      <c r="D112" s="39" t="s">
        <v>91</v>
      </c>
      <c r="E112" s="42" t="s">
        <v>31</v>
      </c>
      <c r="F112" s="39" t="s">
        <v>92</v>
      </c>
      <c r="G112" s="49" t="s">
        <v>93</v>
      </c>
      <c r="H112" s="49" t="s">
        <v>94</v>
      </c>
      <c r="I112" s="49"/>
    </row>
    <row r="113" spans="1:13" x14ac:dyDescent="0.25">
      <c r="A113" s="48"/>
      <c r="B113" s="40"/>
      <c r="C113" s="40"/>
      <c r="D113" s="39"/>
      <c r="E113" s="42"/>
      <c r="F113" s="39"/>
      <c r="G113" s="49"/>
      <c r="H113" s="49"/>
      <c r="I113" s="49"/>
    </row>
    <row r="114" spans="1:13" x14ac:dyDescent="0.25">
      <c r="A114" s="48"/>
      <c r="B114" s="40" t="s">
        <v>35</v>
      </c>
      <c r="C114" s="40" t="s">
        <v>95</v>
      </c>
      <c r="D114" s="42" t="s">
        <v>31</v>
      </c>
      <c r="E114" s="42" t="s">
        <v>31</v>
      </c>
      <c r="F114" s="42" t="s">
        <v>31</v>
      </c>
      <c r="G114" s="42" t="s">
        <v>31</v>
      </c>
      <c r="H114" s="42" t="s">
        <v>31</v>
      </c>
      <c r="I114" s="42"/>
    </row>
    <row r="115" spans="1:13" x14ac:dyDescent="0.25">
      <c r="A115" s="48"/>
      <c r="B115" s="40"/>
      <c r="C115" s="40"/>
      <c r="D115" s="42"/>
      <c r="E115" s="42"/>
      <c r="F115" s="42"/>
      <c r="G115" s="42"/>
      <c r="H115" s="42"/>
      <c r="I115" s="42"/>
    </row>
    <row r="116" spans="1:13" x14ac:dyDescent="0.25">
      <c r="A116" s="48"/>
      <c r="B116" s="40" t="s">
        <v>35</v>
      </c>
      <c r="C116" s="40" t="s">
        <v>69</v>
      </c>
      <c r="D116" s="39" t="s">
        <v>96</v>
      </c>
      <c r="E116" s="42" t="s">
        <v>31</v>
      </c>
      <c r="F116" s="46" t="s">
        <v>97</v>
      </c>
      <c r="G116" s="46" t="s">
        <v>98</v>
      </c>
      <c r="H116" s="46" t="s">
        <v>99</v>
      </c>
      <c r="I116" s="46"/>
    </row>
    <row r="117" spans="1:13" x14ac:dyDescent="0.25">
      <c r="A117" s="48"/>
      <c r="B117" s="40"/>
      <c r="C117" s="40"/>
      <c r="D117" s="39"/>
      <c r="E117" s="42"/>
      <c r="F117" s="46"/>
      <c r="G117" s="46"/>
      <c r="H117" s="46"/>
      <c r="I117" s="46"/>
    </row>
    <row r="118" spans="1:13" x14ac:dyDescent="0.25">
      <c r="A118" s="36" t="s">
        <v>35</v>
      </c>
      <c r="B118" s="36" t="s">
        <v>100</v>
      </c>
      <c r="C118" s="36"/>
      <c r="D118" s="41" t="s">
        <v>31</v>
      </c>
      <c r="E118" s="41" t="s">
        <v>31</v>
      </c>
      <c r="F118" s="47" t="s">
        <v>101</v>
      </c>
      <c r="G118" s="47" t="s">
        <v>102</v>
      </c>
      <c r="H118" s="47" t="s">
        <v>103</v>
      </c>
      <c r="I118" s="47"/>
    </row>
    <row r="119" spans="1:13" x14ac:dyDescent="0.25">
      <c r="A119" s="36"/>
      <c r="B119" s="36"/>
      <c r="C119" s="36"/>
      <c r="D119" s="41"/>
      <c r="E119" s="41"/>
      <c r="F119" s="47"/>
      <c r="G119" s="47"/>
      <c r="H119" s="47"/>
      <c r="I119" s="47"/>
    </row>
    <row r="120" spans="1:13" x14ac:dyDescent="0.25">
      <c r="A120" s="38" t="s">
        <v>35</v>
      </c>
      <c r="B120" s="38" t="s">
        <v>104</v>
      </c>
      <c r="C120" s="38"/>
      <c r="D120" s="39" t="s">
        <v>105</v>
      </c>
      <c r="E120" s="42" t="s">
        <v>31</v>
      </c>
      <c r="F120" s="46" t="s">
        <v>106</v>
      </c>
      <c r="G120" s="46" t="s">
        <v>107</v>
      </c>
      <c r="H120" s="46" t="s">
        <v>108</v>
      </c>
      <c r="I120" s="46"/>
    </row>
    <row r="121" spans="1:13" x14ac:dyDescent="0.25">
      <c r="A121" s="38"/>
      <c r="B121" s="38"/>
      <c r="C121" s="38"/>
      <c r="D121" s="39"/>
      <c r="E121" s="42"/>
      <c r="F121" s="46"/>
      <c r="G121" s="46"/>
      <c r="H121" s="46"/>
      <c r="I121" s="46"/>
    </row>
    <row r="122" spans="1:13" x14ac:dyDescent="0.25">
      <c r="A122" s="36" t="s">
        <v>35</v>
      </c>
      <c r="B122" s="36" t="s">
        <v>109</v>
      </c>
      <c r="C122" s="36"/>
      <c r="D122" s="37" t="s">
        <v>110</v>
      </c>
      <c r="E122" s="41" t="s">
        <v>31</v>
      </c>
      <c r="F122" s="47" t="s">
        <v>111</v>
      </c>
      <c r="G122" s="47" t="s">
        <v>112</v>
      </c>
      <c r="H122" s="47" t="s">
        <v>113</v>
      </c>
      <c r="I122" s="47"/>
    </row>
    <row r="123" spans="1:13" x14ac:dyDescent="0.25">
      <c r="A123" s="36"/>
      <c r="B123" s="36"/>
      <c r="C123" s="36"/>
      <c r="D123" s="37"/>
      <c r="E123" s="41"/>
      <c r="F123" s="47"/>
      <c r="G123" s="47"/>
      <c r="H123" s="47"/>
      <c r="I123" s="47"/>
    </row>
    <row r="124" spans="1:13" x14ac:dyDescent="0.25">
      <c r="A124" s="38" t="s">
        <v>35</v>
      </c>
      <c r="B124" s="38" t="s">
        <v>114</v>
      </c>
      <c r="C124" s="38"/>
      <c r="D124" s="39" t="s">
        <v>115</v>
      </c>
      <c r="E124" s="42" t="s">
        <v>31</v>
      </c>
      <c r="F124" s="46" t="s">
        <v>116</v>
      </c>
      <c r="G124" s="46" t="s">
        <v>117</v>
      </c>
      <c r="H124" s="46" t="s">
        <v>118</v>
      </c>
      <c r="I124" s="46"/>
    </row>
    <row r="125" spans="1:13" x14ac:dyDescent="0.25">
      <c r="A125" s="38"/>
      <c r="B125" s="38"/>
      <c r="C125" s="38"/>
      <c r="D125" s="39"/>
      <c r="E125" s="42"/>
      <c r="F125" s="46"/>
      <c r="G125" s="46"/>
      <c r="H125" s="46"/>
      <c r="I125" s="46"/>
    </row>
    <row r="128" spans="1:13" x14ac:dyDescent="0.25">
      <c r="A128" s="24"/>
      <c r="B128" s="24"/>
      <c r="C128" s="24"/>
      <c r="D128" s="24"/>
      <c r="E128" s="24"/>
      <c r="F128" s="25"/>
      <c r="G128" s="24"/>
      <c r="H128" s="24"/>
      <c r="I128" s="24"/>
      <c r="J128" s="24"/>
      <c r="K128" s="24"/>
      <c r="L128" s="24"/>
      <c r="M128" s="24"/>
    </row>
    <row r="130" spans="2:8" x14ac:dyDescent="0.25">
      <c r="B130" t="s">
        <v>128</v>
      </c>
      <c r="G130" t="s">
        <v>156</v>
      </c>
      <c r="H130" t="s">
        <v>151</v>
      </c>
    </row>
    <row r="131" spans="2:8" x14ac:dyDescent="0.25">
      <c r="H131" t="s">
        <v>155</v>
      </c>
    </row>
    <row r="132" spans="2:8" x14ac:dyDescent="0.25">
      <c r="F132" s="2" t="s">
        <v>129</v>
      </c>
      <c r="G132" t="s">
        <v>130</v>
      </c>
    </row>
    <row r="133" spans="2:8" ht="30" x14ac:dyDescent="0.25">
      <c r="B133" s="40"/>
      <c r="C133" s="40" t="s">
        <v>36</v>
      </c>
      <c r="D133" s="39" t="s">
        <v>37</v>
      </c>
      <c r="F133" s="3" t="s">
        <v>122</v>
      </c>
      <c r="G133">
        <v>1546.1</v>
      </c>
    </row>
    <row r="134" spans="2:8" x14ac:dyDescent="0.25">
      <c r="B134" s="40"/>
      <c r="C134" s="40"/>
      <c r="D134" s="39"/>
      <c r="F134" s="3"/>
    </row>
    <row r="135" spans="2:8" ht="30" x14ac:dyDescent="0.25">
      <c r="B135" s="40"/>
      <c r="C135" s="40" t="s">
        <v>41</v>
      </c>
      <c r="D135" s="39" t="s">
        <v>42</v>
      </c>
      <c r="F135" s="3" t="s">
        <v>123</v>
      </c>
      <c r="G135">
        <v>299.60000000000002</v>
      </c>
    </row>
    <row r="136" spans="2:8" x14ac:dyDescent="0.25">
      <c r="B136" s="40"/>
      <c r="C136" s="40"/>
      <c r="D136" s="39"/>
      <c r="F136" s="3"/>
    </row>
    <row r="137" spans="2:8" ht="30" x14ac:dyDescent="0.25">
      <c r="B137" s="45" t="s">
        <v>46</v>
      </c>
      <c r="C137" s="45"/>
      <c r="D137" s="37" t="s">
        <v>47</v>
      </c>
      <c r="F137" s="3" t="s">
        <v>124</v>
      </c>
      <c r="G137">
        <v>1115.0999999999999</v>
      </c>
    </row>
    <row r="138" spans="2:8" x14ac:dyDescent="0.25">
      <c r="B138" s="45"/>
      <c r="C138" s="45"/>
      <c r="D138" s="37"/>
      <c r="F138" s="3"/>
    </row>
    <row r="139" spans="2:8" x14ac:dyDescent="0.25">
      <c r="B139" s="43" t="s">
        <v>35</v>
      </c>
      <c r="C139" s="43" t="s">
        <v>51</v>
      </c>
      <c r="D139" s="37" t="s">
        <v>52</v>
      </c>
      <c r="F139" s="3" t="s">
        <v>125</v>
      </c>
      <c r="G139">
        <v>191.6</v>
      </c>
    </row>
    <row r="140" spans="2:8" x14ac:dyDescent="0.25">
      <c r="B140" s="43"/>
      <c r="C140" s="43"/>
      <c r="D140" s="37"/>
      <c r="F140" s="3"/>
    </row>
    <row r="141" spans="2:8" ht="30" x14ac:dyDescent="0.25">
      <c r="B141" s="43" t="s">
        <v>35</v>
      </c>
      <c r="C141" s="43" t="s">
        <v>53</v>
      </c>
      <c r="D141" s="37" t="s">
        <v>54</v>
      </c>
      <c r="F141" s="3" t="s">
        <v>126</v>
      </c>
      <c r="G141">
        <v>115.7</v>
      </c>
    </row>
    <row r="142" spans="2:8" x14ac:dyDescent="0.25">
      <c r="B142" s="43"/>
      <c r="C142" s="43"/>
      <c r="D142" s="37"/>
    </row>
    <row r="143" spans="2:8" x14ac:dyDescent="0.25">
      <c r="B143" s="43" t="s">
        <v>35</v>
      </c>
      <c r="C143" s="43" t="s">
        <v>55</v>
      </c>
      <c r="D143" s="37" t="s">
        <v>56</v>
      </c>
      <c r="F143" s="2" t="s">
        <v>127</v>
      </c>
      <c r="G143">
        <f>SUM(G133:G141)</f>
        <v>3268.0999999999995</v>
      </c>
    </row>
    <row r="144" spans="2:8" x14ac:dyDescent="0.25">
      <c r="B144" s="43"/>
      <c r="C144" s="43"/>
      <c r="D144" s="37"/>
    </row>
    <row r="145" spans="2:9" x14ac:dyDescent="0.25">
      <c r="B145" s="43" t="s">
        <v>35</v>
      </c>
      <c r="C145" s="43" t="s">
        <v>57</v>
      </c>
      <c r="D145" s="37" t="s">
        <v>58</v>
      </c>
      <c r="H145" t="s">
        <v>154</v>
      </c>
    </row>
    <row r="146" spans="2:9" x14ac:dyDescent="0.25">
      <c r="B146" s="43"/>
      <c r="C146" s="43"/>
      <c r="D146" s="37"/>
      <c r="F146" s="26" t="s">
        <v>131</v>
      </c>
      <c r="G146" s="27"/>
      <c r="H146" t="s">
        <v>152</v>
      </c>
      <c r="I146" t="s">
        <v>153</v>
      </c>
    </row>
    <row r="147" spans="2:9" ht="29.25" x14ac:dyDescent="0.25">
      <c r="B147" s="43" t="s">
        <v>35</v>
      </c>
      <c r="C147" s="43" t="s">
        <v>62</v>
      </c>
      <c r="D147" s="37" t="s">
        <v>63</v>
      </c>
      <c r="F147" s="20" t="s">
        <v>144</v>
      </c>
      <c r="G147" s="22">
        <v>593.4</v>
      </c>
    </row>
    <row r="148" spans="2:9" ht="29.25" x14ac:dyDescent="0.25">
      <c r="B148" s="43"/>
      <c r="C148" s="43"/>
      <c r="D148" s="37"/>
      <c r="F148" s="20" t="s">
        <v>143</v>
      </c>
      <c r="G148" s="22">
        <v>45.3</v>
      </c>
    </row>
    <row r="149" spans="2:9" ht="51" customHeight="1" x14ac:dyDescent="0.25">
      <c r="B149" s="43" t="s">
        <v>35</v>
      </c>
      <c r="C149" s="43" t="s">
        <v>67</v>
      </c>
      <c r="D149" s="37" t="s">
        <v>68</v>
      </c>
      <c r="F149" s="20" t="s">
        <v>145</v>
      </c>
      <c r="G149" s="22">
        <v>30.2</v>
      </c>
    </row>
    <row r="150" spans="2:9" x14ac:dyDescent="0.25">
      <c r="B150" s="43"/>
      <c r="C150" s="43"/>
      <c r="D150" s="37"/>
      <c r="F150" s="20" t="s">
        <v>142</v>
      </c>
      <c r="G150" s="22">
        <v>3.7</v>
      </c>
    </row>
    <row r="151" spans="2:9" ht="57.75" x14ac:dyDescent="0.25">
      <c r="B151" s="43" t="s">
        <v>35</v>
      </c>
      <c r="C151" s="43" t="s">
        <v>69</v>
      </c>
      <c r="D151" s="41" t="s">
        <v>31</v>
      </c>
      <c r="F151" s="20" t="s">
        <v>146</v>
      </c>
      <c r="G151" s="22">
        <v>39.5</v>
      </c>
    </row>
    <row r="152" spans="2:9" x14ac:dyDescent="0.25">
      <c r="B152" s="43"/>
      <c r="C152" s="43"/>
      <c r="D152" s="41"/>
      <c r="F152" s="20" t="s">
        <v>141</v>
      </c>
      <c r="G152" s="22">
        <v>18.3</v>
      </c>
    </row>
    <row r="153" spans="2:9" ht="57.75" x14ac:dyDescent="0.25">
      <c r="B153" s="44" t="s">
        <v>72</v>
      </c>
      <c r="C153" s="44"/>
      <c r="D153" s="39" t="s">
        <v>73</v>
      </c>
      <c r="F153" s="20" t="s">
        <v>140</v>
      </c>
      <c r="G153" s="22">
        <v>-34.1</v>
      </c>
    </row>
    <row r="154" spans="2:9" ht="29.25" x14ac:dyDescent="0.25">
      <c r="B154" s="44"/>
      <c r="C154" s="44"/>
      <c r="D154" s="39"/>
      <c r="F154" s="20" t="s">
        <v>90</v>
      </c>
      <c r="G154" s="22">
        <v>92.6</v>
      </c>
    </row>
    <row r="155" spans="2:9" ht="36.75" customHeight="1" x14ac:dyDescent="0.25">
      <c r="B155" s="40" t="s">
        <v>35</v>
      </c>
      <c r="C155" s="40" t="s">
        <v>77</v>
      </c>
      <c r="D155" s="39" t="s">
        <v>78</v>
      </c>
      <c r="F155" s="20" t="s">
        <v>147</v>
      </c>
      <c r="G155" s="22">
        <v>20.100000000000001</v>
      </c>
    </row>
    <row r="156" spans="2:9" ht="57.75" x14ac:dyDescent="0.25">
      <c r="B156" s="40"/>
      <c r="C156" s="40"/>
      <c r="D156" s="39"/>
      <c r="F156" s="20" t="s">
        <v>150</v>
      </c>
      <c r="G156" s="22">
        <v>109.7</v>
      </c>
    </row>
    <row r="157" spans="2:9" x14ac:dyDescent="0.25">
      <c r="B157" s="40" t="s">
        <v>35</v>
      </c>
      <c r="C157" s="40" t="s">
        <v>82</v>
      </c>
      <c r="D157" s="42" t="s">
        <v>31</v>
      </c>
      <c r="F157" s="20" t="s">
        <v>139</v>
      </c>
      <c r="G157" s="22">
        <v>511.3</v>
      </c>
    </row>
    <row r="158" spans="2:9" x14ac:dyDescent="0.25">
      <c r="B158" s="40"/>
      <c r="C158" s="40"/>
      <c r="D158" s="42"/>
      <c r="F158" s="20" t="s">
        <v>138</v>
      </c>
      <c r="G158" s="21">
        <v>594.5</v>
      </c>
    </row>
    <row r="159" spans="2:9" ht="29.25" x14ac:dyDescent="0.25">
      <c r="B159" s="40" t="s">
        <v>35</v>
      </c>
      <c r="C159" s="40" t="s">
        <v>86</v>
      </c>
      <c r="D159" s="42" t="s">
        <v>31</v>
      </c>
      <c r="F159" s="20" t="s">
        <v>137</v>
      </c>
      <c r="G159" s="22">
        <v>514.1</v>
      </c>
    </row>
    <row r="160" spans="2:9" ht="29.25" x14ac:dyDescent="0.25">
      <c r="B160" s="40"/>
      <c r="C160" s="40"/>
      <c r="D160" s="42"/>
      <c r="F160" s="20" t="s">
        <v>136</v>
      </c>
      <c r="G160" s="21">
        <v>916.1</v>
      </c>
    </row>
    <row r="161" spans="2:7" ht="44.25" customHeight="1" x14ac:dyDescent="0.25">
      <c r="B161" s="40" t="s">
        <v>35</v>
      </c>
      <c r="C161" s="40" t="s">
        <v>90</v>
      </c>
      <c r="D161" s="39" t="s">
        <v>91</v>
      </c>
      <c r="F161" s="20" t="s">
        <v>135</v>
      </c>
      <c r="G161" s="22">
        <v>174.5</v>
      </c>
    </row>
    <row r="162" spans="2:7" ht="29.25" x14ac:dyDescent="0.25">
      <c r="B162" s="40"/>
      <c r="C162" s="40"/>
      <c r="D162" s="39"/>
      <c r="F162" s="20" t="s">
        <v>148</v>
      </c>
      <c r="G162" s="22">
        <v>55.8</v>
      </c>
    </row>
    <row r="163" spans="2:7" ht="30.75" customHeight="1" x14ac:dyDescent="0.25">
      <c r="B163" s="40" t="s">
        <v>35</v>
      </c>
      <c r="C163" s="40" t="s">
        <v>95</v>
      </c>
      <c r="D163" s="42" t="s">
        <v>31</v>
      </c>
      <c r="F163" s="20" t="s">
        <v>134</v>
      </c>
      <c r="G163" s="22">
        <v>22.7</v>
      </c>
    </row>
    <row r="164" spans="2:7" x14ac:dyDescent="0.25">
      <c r="B164" s="40"/>
      <c r="C164" s="40"/>
      <c r="D164" s="42"/>
      <c r="F164" s="20" t="s">
        <v>133</v>
      </c>
      <c r="G164" s="22">
        <v>240</v>
      </c>
    </row>
    <row r="165" spans="2:7" ht="32.25" customHeight="1" x14ac:dyDescent="0.25">
      <c r="B165" s="40" t="s">
        <v>35</v>
      </c>
      <c r="C165" s="40" t="s">
        <v>69</v>
      </c>
      <c r="D165" s="39" t="s">
        <v>96</v>
      </c>
      <c r="F165" s="20" t="s">
        <v>149</v>
      </c>
      <c r="G165" s="22">
        <v>-95.3</v>
      </c>
    </row>
    <row r="166" spans="2:7" ht="30" x14ac:dyDescent="0.25">
      <c r="B166" s="40"/>
      <c r="C166" s="40"/>
      <c r="D166" s="39"/>
      <c r="F166" s="19" t="s">
        <v>132</v>
      </c>
      <c r="G166" s="23">
        <f>SUM(G147:G165)</f>
        <v>3852.3999999999996</v>
      </c>
    </row>
    <row r="167" spans="2:7" x14ac:dyDescent="0.25">
      <c r="B167" s="36" t="s">
        <v>100</v>
      </c>
      <c r="C167" s="36"/>
      <c r="D167" s="41" t="s">
        <v>31</v>
      </c>
    </row>
    <row r="168" spans="2:7" x14ac:dyDescent="0.25">
      <c r="B168" s="36"/>
      <c r="C168" s="36"/>
      <c r="D168" s="41"/>
      <c r="G168" s="23">
        <f>G143-G166</f>
        <v>-584.30000000000018</v>
      </c>
    </row>
    <row r="169" spans="2:7" x14ac:dyDescent="0.25">
      <c r="B169" s="38" t="s">
        <v>104</v>
      </c>
      <c r="C169" s="38"/>
      <c r="D169" s="39" t="s">
        <v>105</v>
      </c>
    </row>
    <row r="170" spans="2:7" x14ac:dyDescent="0.25">
      <c r="B170" s="38"/>
      <c r="C170" s="38"/>
      <c r="D170" s="39"/>
    </row>
    <row r="171" spans="2:7" x14ac:dyDescent="0.25">
      <c r="B171" s="36" t="s">
        <v>109</v>
      </c>
      <c r="C171" s="36"/>
      <c r="D171" s="37" t="s">
        <v>110</v>
      </c>
    </row>
    <row r="172" spans="2:7" x14ac:dyDescent="0.25">
      <c r="B172" s="36"/>
      <c r="C172" s="36"/>
      <c r="D172" s="37"/>
    </row>
    <row r="173" spans="2:7" x14ac:dyDescent="0.25">
      <c r="B173" s="38" t="s">
        <v>114</v>
      </c>
      <c r="C173" s="38"/>
      <c r="D173" s="39" t="s">
        <v>115</v>
      </c>
    </row>
    <row r="174" spans="2:7" x14ac:dyDescent="0.25">
      <c r="B174" s="38"/>
      <c r="C174" s="38"/>
      <c r="D174" s="39"/>
    </row>
  </sheetData>
  <mergeCells count="255">
    <mergeCell ref="A78:C78"/>
    <mergeCell ref="A80:C81"/>
    <mergeCell ref="D80:D81"/>
    <mergeCell ref="F80:F81"/>
    <mergeCell ref="G80:G81"/>
    <mergeCell ref="H80:H81"/>
    <mergeCell ref="I80:I81"/>
    <mergeCell ref="A82:A83"/>
    <mergeCell ref="B82:C83"/>
    <mergeCell ref="D82:D83"/>
    <mergeCell ref="E82:E83"/>
    <mergeCell ref="F82:F83"/>
    <mergeCell ref="G82:G83"/>
    <mergeCell ref="H82:H83"/>
    <mergeCell ref="I82:I83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H88:H89"/>
    <mergeCell ref="I88:I89"/>
    <mergeCell ref="G90:G91"/>
    <mergeCell ref="H90:H91"/>
    <mergeCell ref="I90:I91"/>
    <mergeCell ref="G84:G85"/>
    <mergeCell ref="H84:H85"/>
    <mergeCell ref="I84:I85"/>
    <mergeCell ref="H86:H87"/>
    <mergeCell ref="I86:I87"/>
    <mergeCell ref="A90:A91"/>
    <mergeCell ref="B90:B91"/>
    <mergeCell ref="C90:C91"/>
    <mergeCell ref="D90:D91"/>
    <mergeCell ref="E90:E91"/>
    <mergeCell ref="F90:F91"/>
    <mergeCell ref="A88:A89"/>
    <mergeCell ref="B88:C89"/>
    <mergeCell ref="D88:D89"/>
    <mergeCell ref="E88:E89"/>
    <mergeCell ref="F88:F89"/>
    <mergeCell ref="H92:H93"/>
    <mergeCell ref="I92:I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A92:A93"/>
    <mergeCell ref="B92:B93"/>
    <mergeCell ref="C92:C93"/>
    <mergeCell ref="D92:D93"/>
    <mergeCell ref="E92:E93"/>
    <mergeCell ref="F92:F93"/>
    <mergeCell ref="G92:G93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G98:G99"/>
    <mergeCell ref="H98:H99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H100:H101"/>
    <mergeCell ref="I100:I101"/>
    <mergeCell ref="H106:H107"/>
    <mergeCell ref="I106:I107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A106:A107"/>
    <mergeCell ref="B106:B107"/>
    <mergeCell ref="C106:C107"/>
    <mergeCell ref="D106:D107"/>
    <mergeCell ref="E106:E107"/>
    <mergeCell ref="F106:F107"/>
    <mergeCell ref="A104:A105"/>
    <mergeCell ref="B104:C105"/>
    <mergeCell ref="D104:D105"/>
    <mergeCell ref="E104:E105"/>
    <mergeCell ref="F104:F105"/>
    <mergeCell ref="H108:H109"/>
    <mergeCell ref="I108:I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A108:A109"/>
    <mergeCell ref="B108:B109"/>
    <mergeCell ref="C108:C109"/>
    <mergeCell ref="D108:D109"/>
    <mergeCell ref="E108:E109"/>
    <mergeCell ref="F108:F109"/>
    <mergeCell ref="G108:G109"/>
    <mergeCell ref="G104:G105"/>
    <mergeCell ref="H104:H105"/>
    <mergeCell ref="I104:I105"/>
    <mergeCell ref="G106:G107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4:G115"/>
    <mergeCell ref="H114:H115"/>
    <mergeCell ref="I114:I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H116:H117"/>
    <mergeCell ref="I116:I117"/>
    <mergeCell ref="A118:A119"/>
    <mergeCell ref="B118:C119"/>
    <mergeCell ref="D118:D119"/>
    <mergeCell ref="E118:E119"/>
    <mergeCell ref="F118:F119"/>
    <mergeCell ref="G118:G119"/>
    <mergeCell ref="H118:H119"/>
    <mergeCell ref="I118:I119"/>
    <mergeCell ref="H120:H121"/>
    <mergeCell ref="I120:I121"/>
    <mergeCell ref="A122:A123"/>
    <mergeCell ref="B122:C123"/>
    <mergeCell ref="D122:D123"/>
    <mergeCell ref="E122:E123"/>
    <mergeCell ref="F122:F123"/>
    <mergeCell ref="G122:G123"/>
    <mergeCell ref="H122:H123"/>
    <mergeCell ref="I122:I123"/>
    <mergeCell ref="A120:A121"/>
    <mergeCell ref="B120:C121"/>
    <mergeCell ref="D120:D121"/>
    <mergeCell ref="E120:E121"/>
    <mergeCell ref="F120:F121"/>
    <mergeCell ref="G120:G121"/>
    <mergeCell ref="H124:H125"/>
    <mergeCell ref="I124:I125"/>
    <mergeCell ref="B133:B134"/>
    <mergeCell ref="C133:C134"/>
    <mergeCell ref="D133:D134"/>
    <mergeCell ref="B135:B136"/>
    <mergeCell ref="C135:C136"/>
    <mergeCell ref="D135:D136"/>
    <mergeCell ref="A124:A125"/>
    <mergeCell ref="B124:C125"/>
    <mergeCell ref="D124:D125"/>
    <mergeCell ref="E124:E125"/>
    <mergeCell ref="F124:F125"/>
    <mergeCell ref="G124:G125"/>
    <mergeCell ref="B143:B144"/>
    <mergeCell ref="C143:C144"/>
    <mergeCell ref="D143:D144"/>
    <mergeCell ref="B145:B146"/>
    <mergeCell ref="C145:C146"/>
    <mergeCell ref="D145:D146"/>
    <mergeCell ref="B137:C138"/>
    <mergeCell ref="D137:D138"/>
    <mergeCell ref="B139:B140"/>
    <mergeCell ref="C139:C140"/>
    <mergeCell ref="D139:D140"/>
    <mergeCell ref="B141:B142"/>
    <mergeCell ref="C141:C142"/>
    <mergeCell ref="D141:D142"/>
    <mergeCell ref="B151:B152"/>
    <mergeCell ref="C151:C152"/>
    <mergeCell ref="D151:D152"/>
    <mergeCell ref="B153:C154"/>
    <mergeCell ref="D153:D154"/>
    <mergeCell ref="B155:B156"/>
    <mergeCell ref="C155:C156"/>
    <mergeCell ref="D155:D156"/>
    <mergeCell ref="B147:B148"/>
    <mergeCell ref="C147:C148"/>
    <mergeCell ref="D147:D148"/>
    <mergeCell ref="B149:B150"/>
    <mergeCell ref="C149:C150"/>
    <mergeCell ref="D149:D150"/>
    <mergeCell ref="B161:B162"/>
    <mergeCell ref="C161:C162"/>
    <mergeCell ref="D161:D162"/>
    <mergeCell ref="B163:B164"/>
    <mergeCell ref="C163:C164"/>
    <mergeCell ref="D163:D164"/>
    <mergeCell ref="B157:B158"/>
    <mergeCell ref="C157:C158"/>
    <mergeCell ref="D157:D158"/>
    <mergeCell ref="B159:B160"/>
    <mergeCell ref="C159:C160"/>
    <mergeCell ref="D159:D160"/>
    <mergeCell ref="B171:C172"/>
    <mergeCell ref="D171:D172"/>
    <mergeCell ref="B173:C174"/>
    <mergeCell ref="D173:D174"/>
    <mergeCell ref="B165:B166"/>
    <mergeCell ref="C165:C166"/>
    <mergeCell ref="D165:D166"/>
    <mergeCell ref="B167:C168"/>
    <mergeCell ref="D167:D168"/>
    <mergeCell ref="B169:C170"/>
    <mergeCell ref="D169:D170"/>
  </mergeCells>
  <hyperlinks>
    <hyperlink ref="E80" r:id="rId1" display="http://usgovernmentspending.blogspot.com/2009/03/all-about-intergovernmental-transfers.html"/>
    <hyperlink ref="E81" r:id="rId2" display="http://usgovernmentspending.blogspot.com/2009/03/all-about-intergovernmental-transfers.html"/>
    <hyperlink ref="B82" r:id="rId3" display="http://www.usgovernmentrevenue.com/revenue_chart_2006_2022USb_10t"/>
    <hyperlink ref="B88" r:id="rId4" display="http://www.usgovernmentrevenue.com/revenue_chart_2006_2022USb_30t"/>
    <hyperlink ref="B104" r:id="rId5" display="http://www.usgovernmentrevenue.com/revenue_chart_2006_2022USb_40t"/>
    <hyperlink ref="C69" r:id="rId6" location="usgs302" display="http://www.usgovernmentrevenue.com/year_revenue_2016USbn_18bs1n_103040 - usgs302"/>
    <hyperlink ref="B137" r:id="rId7" display="http://www.usgovernmentrevenue.com/revenue_chart_2006_2022USb_30t"/>
    <hyperlink ref="B153" r:id="rId8" display="http://www.usgovernmentrevenue.com/revenue_chart_2006_2022USb_40t"/>
    <hyperlink ref="B1" r:id="rId9"/>
  </hyperlinks>
  <pageMargins left="0.7" right="0.7" top="0.75" bottom="0.75" header="0.3" footer="0.3"/>
  <pageSetup orientation="portrait" r:id="rId10"/>
  <drawing r:id="rId11"/>
  <legacyDrawing r:id="rId12"/>
  <controls>
    <mc:AlternateContent xmlns:mc="http://schemas.openxmlformats.org/markup-compatibility/2006">
      <mc:Choice Requires="x14">
        <control shapeId="1070" r:id="rId13" name="Control 46">
          <controlPr defaultSize="0" r:id="rId14">
            <anchor moveWithCells="1">
              <from>
                <xdr:col>1</xdr:col>
                <xdr:colOff>0</xdr:colOff>
                <xdr:row>70</xdr:row>
                <xdr:rowOff>0</xdr:rowOff>
              </from>
              <to>
                <xdr:col>2</xdr:col>
                <xdr:colOff>485775</xdr:colOff>
                <xdr:row>70</xdr:row>
                <xdr:rowOff>228600</xdr:rowOff>
              </to>
            </anchor>
          </controlPr>
        </control>
      </mc:Choice>
      <mc:Fallback>
        <control shapeId="1070" r:id="rId13" name="Control 46"/>
      </mc:Fallback>
    </mc:AlternateContent>
    <mc:AlternateContent xmlns:mc="http://schemas.openxmlformats.org/markup-compatibility/2006">
      <mc:Choice Requires="x14">
        <control shapeId="1071" r:id="rId15" name="Control 47">
          <controlPr defaultSize="0" r:id="rId16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2</xdr:col>
                <xdr:colOff>638175</xdr:colOff>
                <xdr:row>72</xdr:row>
                <xdr:rowOff>38100</xdr:rowOff>
              </to>
            </anchor>
          </controlPr>
        </control>
      </mc:Choice>
      <mc:Fallback>
        <control shapeId="1071" r:id="rId15" name="Control 47"/>
      </mc:Fallback>
    </mc:AlternateContent>
    <mc:AlternateContent xmlns:mc="http://schemas.openxmlformats.org/markup-compatibility/2006">
      <mc:Choice Requires="x14">
        <control shapeId="1072" r:id="rId17" name="Control 48">
          <controlPr defaultSize="0" r:id="rId18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2</xdr:col>
                <xdr:colOff>771525</xdr:colOff>
                <xdr:row>74</xdr:row>
                <xdr:rowOff>38100</xdr:rowOff>
              </to>
            </anchor>
          </controlPr>
        </control>
      </mc:Choice>
      <mc:Fallback>
        <control shapeId="1072" r:id="rId17" name="Control 4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C158" sqref="C158"/>
    </sheetView>
  </sheetViews>
  <sheetFormatPr defaultRowHeight="15" x14ac:dyDescent="0.25"/>
  <cols>
    <col min="1" max="1" width="18.42578125" customWidth="1"/>
    <col min="3" max="3" width="22" customWidth="1"/>
    <col min="4" max="4" width="11.140625" customWidth="1"/>
    <col min="5" max="5" width="11" customWidth="1"/>
  </cols>
  <sheetData>
    <row r="1" spans="1:8" x14ac:dyDescent="0.25">
      <c r="A1" s="32" t="s">
        <v>180</v>
      </c>
      <c r="B1" s="32"/>
      <c r="C1" s="32"/>
      <c r="D1" s="32"/>
      <c r="E1" s="32"/>
    </row>
    <row r="2" spans="1:8" x14ac:dyDescent="0.25">
      <c r="A2" s="32" t="s">
        <v>181</v>
      </c>
      <c r="B2" s="32"/>
      <c r="C2" s="32"/>
      <c r="D2" s="32"/>
      <c r="E2" s="32"/>
    </row>
    <row r="3" spans="1:8" x14ac:dyDescent="0.25">
      <c r="A3" s="32" t="s">
        <v>182</v>
      </c>
      <c r="B3" s="32"/>
      <c r="C3" s="32"/>
      <c r="D3" s="32"/>
      <c r="E3" s="32"/>
    </row>
    <row r="4" spans="1:8" x14ac:dyDescent="0.25">
      <c r="A4" s="32" t="s">
        <v>183</v>
      </c>
      <c r="B4" s="32"/>
      <c r="C4" s="32"/>
      <c r="D4" s="32"/>
      <c r="E4" s="32"/>
    </row>
    <row r="5" spans="1:8" x14ac:dyDescent="0.25">
      <c r="A5" s="32" t="s">
        <v>184</v>
      </c>
      <c r="B5" s="32"/>
      <c r="C5" s="32"/>
      <c r="D5" s="32"/>
      <c r="E5" s="32"/>
    </row>
    <row r="7" spans="1:8" x14ac:dyDescent="0.25">
      <c r="A7" s="28"/>
      <c r="B7" s="29" t="s">
        <v>156</v>
      </c>
      <c r="C7" s="29" t="s">
        <v>158</v>
      </c>
      <c r="D7" s="29"/>
      <c r="E7" s="29"/>
      <c r="F7" s="29"/>
      <c r="G7" s="29"/>
      <c r="H7" s="29"/>
    </row>
    <row r="8" spans="1:8" x14ac:dyDescent="0.25">
      <c r="A8" s="28"/>
      <c r="B8" s="29"/>
      <c r="C8" s="29" t="s">
        <v>167</v>
      </c>
      <c r="D8" s="29"/>
      <c r="E8" s="29"/>
      <c r="F8" s="29"/>
      <c r="G8" s="29"/>
      <c r="H8" s="29"/>
    </row>
    <row r="9" spans="1:8" x14ac:dyDescent="0.25">
      <c r="A9" s="2" t="s">
        <v>129</v>
      </c>
      <c r="B9" t="s">
        <v>130</v>
      </c>
      <c r="C9" t="s">
        <v>159</v>
      </c>
      <c r="D9" t="s">
        <v>160</v>
      </c>
      <c r="E9" t="s">
        <v>161</v>
      </c>
    </row>
    <row r="10" spans="1:8" x14ac:dyDescent="0.25">
      <c r="A10" s="33" t="s">
        <v>196</v>
      </c>
    </row>
    <row r="11" spans="1:8" ht="32.25" customHeight="1" x14ac:dyDescent="0.25">
      <c r="A11" s="3" t="s">
        <v>122</v>
      </c>
      <c r="B11">
        <v>1546.1</v>
      </c>
      <c r="C11" t="s">
        <v>162</v>
      </c>
      <c r="D11" s="4">
        <v>0.1</v>
      </c>
      <c r="E11">
        <f>B11*(1+D11)</f>
        <v>1700.71</v>
      </c>
    </row>
    <row r="12" spans="1:8" ht="30.75" customHeight="1" x14ac:dyDescent="0.25">
      <c r="A12" s="3" t="s">
        <v>123</v>
      </c>
      <c r="B12">
        <v>299.60000000000002</v>
      </c>
      <c r="C12" t="s">
        <v>162</v>
      </c>
      <c r="D12" s="4">
        <v>0.1</v>
      </c>
      <c r="E12">
        <f t="shared" ref="E12:E15" si="0">B12*(1+D12)</f>
        <v>329.56000000000006</v>
      </c>
    </row>
    <row r="13" spans="1:8" ht="20.25" customHeight="1" x14ac:dyDescent="0.25">
      <c r="A13" s="3" t="s">
        <v>124</v>
      </c>
      <c r="B13">
        <v>1115.0999999999999</v>
      </c>
      <c r="C13" t="s">
        <v>163</v>
      </c>
      <c r="D13" s="4">
        <v>0</v>
      </c>
      <c r="E13">
        <f t="shared" si="0"/>
        <v>1115.0999999999999</v>
      </c>
    </row>
    <row r="14" spans="1:8" ht="19.5" customHeight="1" x14ac:dyDescent="0.25">
      <c r="A14" s="3" t="s">
        <v>125</v>
      </c>
      <c r="B14">
        <v>191.6</v>
      </c>
      <c r="C14" t="s">
        <v>163</v>
      </c>
      <c r="D14" s="4">
        <v>0</v>
      </c>
      <c r="E14">
        <f t="shared" si="0"/>
        <v>191.6</v>
      </c>
    </row>
    <row r="15" spans="1:8" ht="17.25" customHeight="1" x14ac:dyDescent="0.25">
      <c r="A15" s="3" t="s">
        <v>126</v>
      </c>
      <c r="B15">
        <v>115.7</v>
      </c>
      <c r="C15" t="s">
        <v>163</v>
      </c>
      <c r="D15" s="4">
        <v>0</v>
      </c>
      <c r="E15">
        <f t="shared" si="0"/>
        <v>115.7</v>
      </c>
    </row>
    <row r="16" spans="1:8" x14ac:dyDescent="0.25">
      <c r="A16" s="2"/>
    </row>
    <row r="17" spans="1:5" x14ac:dyDescent="0.25">
      <c r="A17" s="2" t="s">
        <v>127</v>
      </c>
      <c r="B17">
        <f>SUM(B11:B15)</f>
        <v>3268.0999999999995</v>
      </c>
      <c r="E17">
        <f>SUM(E11:E15)</f>
        <v>3452.6699999999996</v>
      </c>
    </row>
    <row r="18" spans="1:5" x14ac:dyDescent="0.25">
      <c r="A18" s="2"/>
    </row>
    <row r="19" spans="1:5" x14ac:dyDescent="0.25">
      <c r="A19" s="2"/>
    </row>
    <row r="20" spans="1:5" x14ac:dyDescent="0.25">
      <c r="A20" s="26" t="s">
        <v>131</v>
      </c>
      <c r="B20" s="27"/>
      <c r="C20" t="s">
        <v>157</v>
      </c>
      <c r="D20" t="s">
        <v>152</v>
      </c>
    </row>
    <row r="21" spans="1:5" x14ac:dyDescent="0.25">
      <c r="A21" t="s">
        <v>144</v>
      </c>
      <c r="B21">
        <v>593.4</v>
      </c>
      <c r="C21" t="s">
        <v>164</v>
      </c>
      <c r="D21" s="4">
        <v>-0.1</v>
      </c>
      <c r="E21">
        <f t="shared" ref="E21:E39" si="1">B21*(1+D21)</f>
        <v>534.05999999999995</v>
      </c>
    </row>
    <row r="22" spans="1:5" x14ac:dyDescent="0.25">
      <c r="A22" t="s">
        <v>143</v>
      </c>
      <c r="B22">
        <v>45.3</v>
      </c>
      <c r="C22" t="s">
        <v>164</v>
      </c>
      <c r="D22" s="4">
        <v>-0.1</v>
      </c>
      <c r="E22">
        <f t="shared" si="1"/>
        <v>40.769999999999996</v>
      </c>
    </row>
    <row r="23" spans="1:5" x14ac:dyDescent="0.25">
      <c r="A23" t="s">
        <v>145</v>
      </c>
      <c r="B23">
        <v>30.2</v>
      </c>
      <c r="C23" t="s">
        <v>164</v>
      </c>
      <c r="D23" s="4">
        <v>-0.1</v>
      </c>
      <c r="E23">
        <f t="shared" si="1"/>
        <v>27.18</v>
      </c>
    </row>
    <row r="24" spans="1:5" x14ac:dyDescent="0.25">
      <c r="A24" t="s">
        <v>142</v>
      </c>
      <c r="B24">
        <v>3.7</v>
      </c>
      <c r="C24" t="s">
        <v>164</v>
      </c>
      <c r="D24" s="4">
        <v>-0.1</v>
      </c>
      <c r="E24">
        <f t="shared" si="1"/>
        <v>3.33</v>
      </c>
    </row>
    <row r="25" spans="1:5" x14ac:dyDescent="0.25">
      <c r="A25" t="s">
        <v>146</v>
      </c>
      <c r="B25">
        <v>39.5</v>
      </c>
      <c r="C25" t="s">
        <v>164</v>
      </c>
      <c r="D25" s="4">
        <v>-0.1</v>
      </c>
      <c r="E25">
        <f t="shared" si="1"/>
        <v>35.550000000000004</v>
      </c>
    </row>
    <row r="26" spans="1:5" x14ac:dyDescent="0.25">
      <c r="A26" t="s">
        <v>141</v>
      </c>
      <c r="B26">
        <v>18.3</v>
      </c>
      <c r="C26" t="s">
        <v>164</v>
      </c>
      <c r="D26" s="4">
        <v>-0.1</v>
      </c>
      <c r="E26">
        <f t="shared" si="1"/>
        <v>16.470000000000002</v>
      </c>
    </row>
    <row r="27" spans="1:5" x14ac:dyDescent="0.25">
      <c r="A27" t="s">
        <v>140</v>
      </c>
      <c r="B27">
        <v>-34.1</v>
      </c>
      <c r="C27" t="s">
        <v>163</v>
      </c>
      <c r="D27" s="4">
        <v>0</v>
      </c>
      <c r="E27">
        <f t="shared" si="1"/>
        <v>-34.1</v>
      </c>
    </row>
    <row r="28" spans="1:5" x14ac:dyDescent="0.25">
      <c r="A28" t="s">
        <v>90</v>
      </c>
      <c r="B28">
        <v>92.6</v>
      </c>
      <c r="C28" t="s">
        <v>164</v>
      </c>
      <c r="D28" s="4">
        <v>-0.1</v>
      </c>
      <c r="E28">
        <f t="shared" si="1"/>
        <v>83.34</v>
      </c>
    </row>
    <row r="29" spans="1:5" x14ac:dyDescent="0.25">
      <c r="A29" t="s">
        <v>147</v>
      </c>
      <c r="B29">
        <v>20.100000000000001</v>
      </c>
      <c r="C29" t="s">
        <v>164</v>
      </c>
      <c r="D29" s="4">
        <v>-0.1</v>
      </c>
      <c r="E29">
        <f t="shared" si="1"/>
        <v>18.090000000000003</v>
      </c>
    </row>
    <row r="30" spans="1:5" x14ac:dyDescent="0.25">
      <c r="A30" t="s">
        <v>150</v>
      </c>
      <c r="B30">
        <v>109.7</v>
      </c>
      <c r="C30" t="s">
        <v>164</v>
      </c>
      <c r="D30" s="4">
        <v>-0.1</v>
      </c>
      <c r="E30">
        <f t="shared" si="1"/>
        <v>98.73</v>
      </c>
    </row>
    <row r="31" spans="1:5" x14ac:dyDescent="0.25">
      <c r="A31" t="s">
        <v>139</v>
      </c>
      <c r="B31">
        <v>511.3</v>
      </c>
      <c r="C31" t="s">
        <v>163</v>
      </c>
      <c r="D31" s="4">
        <v>0</v>
      </c>
      <c r="E31">
        <f t="shared" si="1"/>
        <v>511.3</v>
      </c>
    </row>
    <row r="32" spans="1:5" x14ac:dyDescent="0.25">
      <c r="A32" t="s">
        <v>138</v>
      </c>
      <c r="B32">
        <v>594.5</v>
      </c>
      <c r="C32" t="s">
        <v>163</v>
      </c>
      <c r="D32" s="4">
        <v>0</v>
      </c>
      <c r="E32">
        <f t="shared" si="1"/>
        <v>594.5</v>
      </c>
    </row>
    <row r="33" spans="1:5" x14ac:dyDescent="0.25">
      <c r="A33" t="s">
        <v>137</v>
      </c>
      <c r="B33">
        <v>514.1</v>
      </c>
      <c r="C33" t="s">
        <v>163</v>
      </c>
      <c r="D33" s="4">
        <v>0</v>
      </c>
      <c r="E33">
        <f t="shared" si="1"/>
        <v>514.1</v>
      </c>
    </row>
    <row r="34" spans="1:5" x14ac:dyDescent="0.25">
      <c r="A34" t="s">
        <v>136</v>
      </c>
      <c r="B34">
        <v>916.1</v>
      </c>
      <c r="C34" t="s">
        <v>163</v>
      </c>
      <c r="D34" s="4">
        <v>0</v>
      </c>
      <c r="E34">
        <f t="shared" si="1"/>
        <v>916.1</v>
      </c>
    </row>
    <row r="35" spans="1:5" x14ac:dyDescent="0.25">
      <c r="A35" t="s">
        <v>135</v>
      </c>
      <c r="B35">
        <v>174.5</v>
      </c>
      <c r="C35" t="s">
        <v>163</v>
      </c>
      <c r="D35" s="4">
        <v>0</v>
      </c>
      <c r="E35">
        <f t="shared" si="1"/>
        <v>174.5</v>
      </c>
    </row>
    <row r="36" spans="1:5" x14ac:dyDescent="0.25">
      <c r="A36" t="s">
        <v>148</v>
      </c>
      <c r="B36">
        <v>55.8</v>
      </c>
      <c r="C36" t="s">
        <v>163</v>
      </c>
      <c r="D36" s="4">
        <v>0</v>
      </c>
      <c r="E36">
        <f t="shared" si="1"/>
        <v>55.8</v>
      </c>
    </row>
    <row r="37" spans="1:5" x14ac:dyDescent="0.25">
      <c r="A37" t="s">
        <v>134</v>
      </c>
      <c r="B37">
        <v>22.7</v>
      </c>
      <c r="C37" t="s">
        <v>164</v>
      </c>
      <c r="D37" s="4">
        <v>-0.1</v>
      </c>
      <c r="E37">
        <f t="shared" si="1"/>
        <v>20.43</v>
      </c>
    </row>
    <row r="38" spans="1:5" x14ac:dyDescent="0.25">
      <c r="A38" t="s">
        <v>133</v>
      </c>
      <c r="B38">
        <v>240</v>
      </c>
      <c r="C38" t="s">
        <v>163</v>
      </c>
      <c r="D38" s="4">
        <v>0</v>
      </c>
      <c r="E38">
        <f t="shared" si="1"/>
        <v>240</v>
      </c>
    </row>
    <row r="39" spans="1:5" x14ac:dyDescent="0.25">
      <c r="A39" t="s">
        <v>149</v>
      </c>
      <c r="B39">
        <v>-95.3</v>
      </c>
      <c r="C39" t="s">
        <v>163</v>
      </c>
      <c r="D39" s="4">
        <v>0</v>
      </c>
      <c r="E39">
        <f t="shared" si="1"/>
        <v>-95.3</v>
      </c>
    </row>
    <row r="41" spans="1:5" x14ac:dyDescent="0.25">
      <c r="A41" t="s">
        <v>132</v>
      </c>
      <c r="B41">
        <f>SUM(B21:B39)</f>
        <v>3852.3999999999996</v>
      </c>
      <c r="E41">
        <f>SUM(E21:E39)</f>
        <v>3754.85</v>
      </c>
    </row>
    <row r="43" spans="1:5" x14ac:dyDescent="0.25">
      <c r="A43" t="s">
        <v>165</v>
      </c>
      <c r="B43">
        <f>B17-B41</f>
        <v>-584.30000000000018</v>
      </c>
      <c r="E43" s="30">
        <f>E17-E41</f>
        <v>-302.18000000000029</v>
      </c>
    </row>
    <row r="45" spans="1:5" x14ac:dyDescent="0.25">
      <c r="A45" s="31" t="s">
        <v>174</v>
      </c>
    </row>
    <row r="46" spans="1:5" x14ac:dyDescent="0.25">
      <c r="A46" s="31" t="s">
        <v>175</v>
      </c>
    </row>
    <row r="50" spans="1:10" x14ac:dyDescent="0.25">
      <c r="A50" s="28"/>
      <c r="B50" s="29" t="s">
        <v>156</v>
      </c>
      <c r="C50" s="29" t="s">
        <v>166</v>
      </c>
      <c r="D50" s="29"/>
      <c r="E50" s="29"/>
      <c r="F50" s="29"/>
      <c r="G50" s="29"/>
      <c r="H50" s="29"/>
      <c r="I50" s="29"/>
      <c r="J50" s="29"/>
    </row>
    <row r="51" spans="1:10" x14ac:dyDescent="0.25">
      <c r="A51" s="28"/>
      <c r="B51" s="29"/>
      <c r="C51" s="29" t="s">
        <v>197</v>
      </c>
      <c r="D51" s="29"/>
      <c r="E51" s="29"/>
      <c r="F51" s="29"/>
      <c r="G51" s="29"/>
      <c r="H51" s="29"/>
      <c r="I51" s="29"/>
      <c r="J51" s="29"/>
    </row>
    <row r="52" spans="1:10" x14ac:dyDescent="0.25">
      <c r="A52" s="29"/>
      <c r="B52" s="29"/>
      <c r="C52" s="29" t="s">
        <v>168</v>
      </c>
      <c r="D52" s="29"/>
      <c r="E52" s="29"/>
      <c r="F52" s="29"/>
      <c r="G52" s="29"/>
      <c r="H52" s="29"/>
      <c r="I52" s="29"/>
      <c r="J52" s="29"/>
    </row>
    <row r="53" spans="1:10" x14ac:dyDescent="0.25">
      <c r="A53" s="29"/>
      <c r="B53" s="29"/>
      <c r="C53" s="29" t="s">
        <v>169</v>
      </c>
      <c r="D53" s="29"/>
      <c r="E53" s="29"/>
      <c r="F53" s="29"/>
      <c r="G53" s="29"/>
      <c r="H53" s="29"/>
      <c r="I53" s="29"/>
      <c r="J53" s="29"/>
    </row>
    <row r="55" spans="1:10" x14ac:dyDescent="0.25">
      <c r="A55" s="34" t="s">
        <v>129</v>
      </c>
      <c r="B55" t="s">
        <v>130</v>
      </c>
      <c r="C55" t="s">
        <v>159</v>
      </c>
      <c r="D55" t="s">
        <v>160</v>
      </c>
      <c r="E55" t="s">
        <v>161</v>
      </c>
    </row>
    <row r="56" spans="1:10" x14ac:dyDescent="0.25">
      <c r="A56" s="33" t="s">
        <v>196</v>
      </c>
    </row>
    <row r="57" spans="1:10" ht="30" x14ac:dyDescent="0.25">
      <c r="A57" s="3" t="s">
        <v>122</v>
      </c>
      <c r="B57" s="23">
        <v>1546.1</v>
      </c>
      <c r="C57" t="s">
        <v>170</v>
      </c>
      <c r="D57" s="4">
        <v>0</v>
      </c>
      <c r="E57" s="23">
        <f>15929*0.17</f>
        <v>2707.9300000000003</v>
      </c>
    </row>
    <row r="58" spans="1:10" ht="30" x14ac:dyDescent="0.25">
      <c r="A58" s="3" t="s">
        <v>123</v>
      </c>
      <c r="B58">
        <v>299.60000000000002</v>
      </c>
      <c r="C58" t="s">
        <v>162</v>
      </c>
      <c r="D58" s="4">
        <v>0.1</v>
      </c>
      <c r="E58">
        <f t="shared" ref="E58:E61" si="2">B58*(1+D58)</f>
        <v>329.56000000000006</v>
      </c>
    </row>
    <row r="59" spans="1:10" x14ac:dyDescent="0.25">
      <c r="A59" s="3" t="s">
        <v>124</v>
      </c>
      <c r="B59">
        <v>1115.0999999999999</v>
      </c>
      <c r="C59" t="s">
        <v>163</v>
      </c>
      <c r="D59" s="4">
        <v>0</v>
      </c>
      <c r="E59">
        <f t="shared" si="2"/>
        <v>1115.0999999999999</v>
      </c>
    </row>
    <row r="60" spans="1:10" x14ac:dyDescent="0.25">
      <c r="A60" s="3" t="s">
        <v>125</v>
      </c>
      <c r="B60">
        <v>191.6</v>
      </c>
      <c r="C60" t="s">
        <v>163</v>
      </c>
      <c r="D60" s="4">
        <v>0</v>
      </c>
      <c r="E60">
        <f t="shared" si="2"/>
        <v>191.6</v>
      </c>
    </row>
    <row r="61" spans="1:10" x14ac:dyDescent="0.25">
      <c r="A61" s="3" t="s">
        <v>126</v>
      </c>
      <c r="B61">
        <v>115.7</v>
      </c>
      <c r="C61" t="s">
        <v>163</v>
      </c>
      <c r="D61" s="4">
        <v>0</v>
      </c>
      <c r="E61">
        <f t="shared" si="2"/>
        <v>115.7</v>
      </c>
    </row>
    <row r="62" spans="1:10" x14ac:dyDescent="0.25">
      <c r="A62" s="2"/>
    </row>
    <row r="63" spans="1:10" x14ac:dyDescent="0.25">
      <c r="A63" s="2" t="s">
        <v>127</v>
      </c>
      <c r="B63">
        <f>SUM(B57:B61)</f>
        <v>3268.0999999999995</v>
      </c>
      <c r="E63">
        <f>SUM(E57:E61)</f>
        <v>4459.8900000000003</v>
      </c>
    </row>
    <row r="64" spans="1:10" x14ac:dyDescent="0.25">
      <c r="A64" s="2"/>
    </row>
    <row r="65" spans="1:5" x14ac:dyDescent="0.25">
      <c r="A65" s="2"/>
    </row>
    <row r="66" spans="1:5" x14ac:dyDescent="0.25">
      <c r="A66" s="26" t="s">
        <v>131</v>
      </c>
      <c r="B66" s="27"/>
      <c r="C66" s="31" t="s">
        <v>157</v>
      </c>
      <c r="D66" t="s">
        <v>152</v>
      </c>
    </row>
    <row r="67" spans="1:5" x14ac:dyDescent="0.25">
      <c r="A67" t="s">
        <v>144</v>
      </c>
      <c r="B67">
        <v>593.4</v>
      </c>
      <c r="C67" t="s">
        <v>164</v>
      </c>
      <c r="D67" s="4">
        <v>-0.1</v>
      </c>
      <c r="E67">
        <f t="shared" ref="E67:E85" si="3">B67*(1+D67)</f>
        <v>534.05999999999995</v>
      </c>
    </row>
    <row r="68" spans="1:5" x14ac:dyDescent="0.25">
      <c r="A68" t="s">
        <v>143</v>
      </c>
      <c r="B68">
        <v>45.3</v>
      </c>
      <c r="C68" t="s">
        <v>164</v>
      </c>
      <c r="D68" s="4">
        <v>-0.1</v>
      </c>
      <c r="E68">
        <f t="shared" si="3"/>
        <v>40.769999999999996</v>
      </c>
    </row>
    <row r="69" spans="1:5" x14ac:dyDescent="0.25">
      <c r="A69" t="s">
        <v>145</v>
      </c>
      <c r="B69">
        <v>30.2</v>
      </c>
      <c r="C69" t="s">
        <v>164</v>
      </c>
      <c r="D69" s="4">
        <v>-0.1</v>
      </c>
      <c r="E69">
        <f t="shared" si="3"/>
        <v>27.18</v>
      </c>
    </row>
    <row r="70" spans="1:5" x14ac:dyDescent="0.25">
      <c r="A70" t="s">
        <v>142</v>
      </c>
      <c r="B70">
        <v>3.7</v>
      </c>
      <c r="C70" t="s">
        <v>164</v>
      </c>
      <c r="D70" s="4">
        <v>-0.1</v>
      </c>
      <c r="E70">
        <f t="shared" si="3"/>
        <v>3.33</v>
      </c>
    </row>
    <row r="71" spans="1:5" x14ac:dyDescent="0.25">
      <c r="A71" t="s">
        <v>146</v>
      </c>
      <c r="B71">
        <v>39.5</v>
      </c>
      <c r="C71" t="s">
        <v>164</v>
      </c>
      <c r="D71" s="4">
        <v>-0.1</v>
      </c>
      <c r="E71">
        <f t="shared" si="3"/>
        <v>35.550000000000004</v>
      </c>
    </row>
    <row r="72" spans="1:5" x14ac:dyDescent="0.25">
      <c r="A72" t="s">
        <v>141</v>
      </c>
      <c r="B72">
        <v>18.3</v>
      </c>
      <c r="C72" t="s">
        <v>164</v>
      </c>
      <c r="D72" s="4">
        <v>-0.1</v>
      </c>
      <c r="E72">
        <f t="shared" si="3"/>
        <v>16.470000000000002</v>
      </c>
    </row>
    <row r="73" spans="1:5" x14ac:dyDescent="0.25">
      <c r="A73" t="s">
        <v>140</v>
      </c>
      <c r="B73">
        <v>-34.1</v>
      </c>
      <c r="C73" t="s">
        <v>163</v>
      </c>
      <c r="D73" s="4">
        <v>0</v>
      </c>
      <c r="E73">
        <f t="shared" si="3"/>
        <v>-34.1</v>
      </c>
    </row>
    <row r="74" spans="1:5" x14ac:dyDescent="0.25">
      <c r="A74" t="s">
        <v>90</v>
      </c>
      <c r="B74">
        <v>92.6</v>
      </c>
      <c r="C74" t="s">
        <v>164</v>
      </c>
      <c r="D74" s="4">
        <v>-0.1</v>
      </c>
      <c r="E74">
        <f t="shared" si="3"/>
        <v>83.34</v>
      </c>
    </row>
    <row r="75" spans="1:5" x14ac:dyDescent="0.25">
      <c r="A75" t="s">
        <v>147</v>
      </c>
      <c r="B75">
        <v>20.100000000000001</v>
      </c>
      <c r="C75" t="s">
        <v>164</v>
      </c>
      <c r="D75" s="4">
        <v>-0.1</v>
      </c>
      <c r="E75">
        <f t="shared" si="3"/>
        <v>18.090000000000003</v>
      </c>
    </row>
    <row r="76" spans="1:5" x14ac:dyDescent="0.25">
      <c r="A76" t="s">
        <v>150</v>
      </c>
      <c r="B76">
        <v>109.7</v>
      </c>
      <c r="C76" t="s">
        <v>164</v>
      </c>
      <c r="D76" s="4">
        <v>-0.1</v>
      </c>
      <c r="E76">
        <f t="shared" si="3"/>
        <v>98.73</v>
      </c>
    </row>
    <row r="77" spans="1:5" x14ac:dyDescent="0.25">
      <c r="A77" t="s">
        <v>139</v>
      </c>
      <c r="B77">
        <v>511.3</v>
      </c>
      <c r="C77" t="s">
        <v>163</v>
      </c>
      <c r="D77" s="4">
        <v>0</v>
      </c>
      <c r="E77">
        <f t="shared" si="3"/>
        <v>511.3</v>
      </c>
    </row>
    <row r="78" spans="1:5" x14ac:dyDescent="0.25">
      <c r="A78" t="s">
        <v>138</v>
      </c>
      <c r="B78">
        <v>594.5</v>
      </c>
      <c r="C78" t="s">
        <v>163</v>
      </c>
      <c r="D78" s="4">
        <v>0</v>
      </c>
      <c r="E78">
        <f t="shared" si="3"/>
        <v>594.5</v>
      </c>
    </row>
    <row r="79" spans="1:5" x14ac:dyDescent="0.25">
      <c r="A79" t="s">
        <v>137</v>
      </c>
      <c r="B79">
        <v>514.1</v>
      </c>
      <c r="C79" t="s">
        <v>163</v>
      </c>
      <c r="D79" s="4">
        <v>0</v>
      </c>
      <c r="E79">
        <f t="shared" si="3"/>
        <v>514.1</v>
      </c>
    </row>
    <row r="80" spans="1:5" x14ac:dyDescent="0.25">
      <c r="A80" t="s">
        <v>136</v>
      </c>
      <c r="B80">
        <v>916.1</v>
      </c>
      <c r="C80" t="s">
        <v>163</v>
      </c>
      <c r="D80" s="4">
        <v>0</v>
      </c>
      <c r="E80">
        <f t="shared" si="3"/>
        <v>916.1</v>
      </c>
    </row>
    <row r="81" spans="1:5" x14ac:dyDescent="0.25">
      <c r="A81" t="s">
        <v>135</v>
      </c>
      <c r="B81">
        <v>174.5</v>
      </c>
      <c r="C81" t="s">
        <v>163</v>
      </c>
      <c r="D81" s="4">
        <v>0</v>
      </c>
      <c r="E81">
        <f t="shared" si="3"/>
        <v>174.5</v>
      </c>
    </row>
    <row r="82" spans="1:5" x14ac:dyDescent="0.25">
      <c r="A82" t="s">
        <v>148</v>
      </c>
      <c r="B82">
        <v>55.8</v>
      </c>
      <c r="C82" t="s">
        <v>163</v>
      </c>
      <c r="D82" s="4">
        <v>0</v>
      </c>
      <c r="E82">
        <f t="shared" si="3"/>
        <v>55.8</v>
      </c>
    </row>
    <row r="83" spans="1:5" x14ac:dyDescent="0.25">
      <c r="A83" t="s">
        <v>134</v>
      </c>
      <c r="B83">
        <v>22.7</v>
      </c>
      <c r="C83" t="s">
        <v>164</v>
      </c>
      <c r="D83" s="4">
        <v>-0.1</v>
      </c>
      <c r="E83">
        <f t="shared" si="3"/>
        <v>20.43</v>
      </c>
    </row>
    <row r="84" spans="1:5" x14ac:dyDescent="0.25">
      <c r="A84" t="s">
        <v>133</v>
      </c>
      <c r="B84">
        <v>240</v>
      </c>
      <c r="C84" t="s">
        <v>163</v>
      </c>
      <c r="D84" s="4">
        <v>0</v>
      </c>
      <c r="E84">
        <f t="shared" si="3"/>
        <v>240</v>
      </c>
    </row>
    <row r="85" spans="1:5" x14ac:dyDescent="0.25">
      <c r="A85" t="s">
        <v>149</v>
      </c>
      <c r="B85">
        <v>-95.3</v>
      </c>
      <c r="C85" t="s">
        <v>163</v>
      </c>
      <c r="D85" s="4">
        <v>0</v>
      </c>
      <c r="E85">
        <f t="shared" si="3"/>
        <v>-95.3</v>
      </c>
    </row>
    <row r="87" spans="1:5" x14ac:dyDescent="0.25">
      <c r="A87" t="s">
        <v>132</v>
      </c>
      <c r="B87">
        <f>SUM(B67:B85)</f>
        <v>3852.3999999999996</v>
      </c>
      <c r="E87">
        <f>SUM(E67:E85)</f>
        <v>3754.85</v>
      </c>
    </row>
    <row r="89" spans="1:5" x14ac:dyDescent="0.25">
      <c r="A89" t="s">
        <v>165</v>
      </c>
      <c r="B89">
        <f>B63-B87</f>
        <v>-584.30000000000018</v>
      </c>
      <c r="E89">
        <f>E63-E87</f>
        <v>705.04000000000042</v>
      </c>
    </row>
    <row r="91" spans="1:5" x14ac:dyDescent="0.25">
      <c r="A91" t="s">
        <v>171</v>
      </c>
    </row>
    <row r="92" spans="1:5" x14ac:dyDescent="0.25">
      <c r="A92" t="s">
        <v>198</v>
      </c>
    </row>
    <row r="93" spans="1:5" x14ac:dyDescent="0.25">
      <c r="A93" t="s">
        <v>195</v>
      </c>
    </row>
    <row r="94" spans="1:5" x14ac:dyDescent="0.25">
      <c r="A94" t="s">
        <v>172</v>
      </c>
    </row>
    <row r="95" spans="1:5" x14ac:dyDescent="0.25">
      <c r="A95" t="s">
        <v>173</v>
      </c>
    </row>
    <row r="96" spans="1:5" x14ac:dyDescent="0.25">
      <c r="A96" t="s">
        <v>199</v>
      </c>
    </row>
    <row r="99" spans="1:10" x14ac:dyDescent="0.25">
      <c r="A99" s="28"/>
      <c r="B99" s="29" t="s">
        <v>156</v>
      </c>
      <c r="C99" s="29" t="s">
        <v>193</v>
      </c>
      <c r="D99" s="29"/>
      <c r="E99" s="29"/>
      <c r="F99" s="29"/>
      <c r="G99" s="29"/>
      <c r="H99" s="29"/>
      <c r="I99" s="29"/>
      <c r="J99" s="29"/>
    </row>
    <row r="100" spans="1:10" x14ac:dyDescent="0.25">
      <c r="A100" s="28"/>
      <c r="B100" s="29"/>
      <c r="C100" s="29" t="s">
        <v>194</v>
      </c>
      <c r="D100" s="29"/>
      <c r="E100" s="29"/>
      <c r="F100" s="29"/>
      <c r="G100" s="29"/>
      <c r="H100" s="29"/>
      <c r="I100" s="29"/>
      <c r="J100" s="29"/>
    </row>
    <row r="101" spans="1:10" x14ac:dyDescent="0.25">
      <c r="A101" s="29"/>
      <c r="B101" s="29"/>
      <c r="C101" s="29" t="s">
        <v>168</v>
      </c>
      <c r="D101" s="29"/>
      <c r="E101" s="29"/>
      <c r="F101" s="29"/>
      <c r="G101" s="29"/>
      <c r="H101" s="29"/>
      <c r="I101" s="29"/>
      <c r="J101" s="29"/>
    </row>
    <row r="102" spans="1:10" x14ac:dyDescent="0.25">
      <c r="A102" s="29"/>
      <c r="B102" s="29"/>
      <c r="C102" s="29" t="s">
        <v>169</v>
      </c>
      <c r="D102" s="29"/>
      <c r="E102" s="29"/>
      <c r="F102" s="29"/>
      <c r="G102" s="29"/>
      <c r="H102" s="29"/>
      <c r="I102" s="29"/>
      <c r="J102" s="29"/>
    </row>
    <row r="103" spans="1:10" x14ac:dyDescent="0.25">
      <c r="C103" s="29" t="s">
        <v>176</v>
      </c>
      <c r="D103" s="29"/>
      <c r="E103" s="29"/>
      <c r="F103" s="29"/>
      <c r="G103" s="29"/>
      <c r="H103" s="29"/>
      <c r="I103" s="29"/>
      <c r="J103" s="29"/>
    </row>
    <row r="105" spans="1:10" x14ac:dyDescent="0.25">
      <c r="A105" s="2" t="s">
        <v>129</v>
      </c>
      <c r="B105" t="s">
        <v>130</v>
      </c>
      <c r="C105" t="s">
        <v>159</v>
      </c>
      <c r="D105" t="s">
        <v>160</v>
      </c>
      <c r="E105" t="s">
        <v>161</v>
      </c>
    </row>
    <row r="106" spans="1:10" x14ac:dyDescent="0.25">
      <c r="A106" s="33" t="s">
        <v>196</v>
      </c>
    </row>
    <row r="107" spans="1:10" ht="30" x14ac:dyDescent="0.25">
      <c r="A107" s="3" t="s">
        <v>122</v>
      </c>
      <c r="B107" s="23">
        <v>1546</v>
      </c>
      <c r="C107" t="s">
        <v>185</v>
      </c>
      <c r="D107" s="4">
        <v>0</v>
      </c>
      <c r="E107" s="23">
        <f>15929*0.15</f>
        <v>2389.35</v>
      </c>
    </row>
    <row r="108" spans="1:10" ht="30" x14ac:dyDescent="0.25">
      <c r="A108" s="3" t="s">
        <v>123</v>
      </c>
      <c r="B108">
        <v>299.60000000000002</v>
      </c>
      <c r="C108" t="s">
        <v>162</v>
      </c>
      <c r="D108" s="4">
        <v>0.1</v>
      </c>
      <c r="E108">
        <f t="shared" ref="E108:E111" si="4">B108*(1+D108)</f>
        <v>329.56000000000006</v>
      </c>
    </row>
    <row r="109" spans="1:10" x14ac:dyDescent="0.25">
      <c r="A109" s="3" t="s">
        <v>124</v>
      </c>
      <c r="B109">
        <v>1115.0999999999999</v>
      </c>
      <c r="C109" t="s">
        <v>163</v>
      </c>
      <c r="D109" s="4">
        <v>0</v>
      </c>
      <c r="E109">
        <f t="shared" si="4"/>
        <v>1115.0999999999999</v>
      </c>
    </row>
    <row r="110" spans="1:10" x14ac:dyDescent="0.25">
      <c r="A110" s="3" t="s">
        <v>125</v>
      </c>
      <c r="B110">
        <v>191.6</v>
      </c>
      <c r="C110" t="s">
        <v>163</v>
      </c>
      <c r="D110" s="4">
        <v>0</v>
      </c>
      <c r="E110">
        <f t="shared" si="4"/>
        <v>191.6</v>
      </c>
    </row>
    <row r="111" spans="1:10" x14ac:dyDescent="0.25">
      <c r="A111" s="3" t="s">
        <v>126</v>
      </c>
      <c r="B111">
        <v>115.7</v>
      </c>
      <c r="C111" t="s">
        <v>163</v>
      </c>
      <c r="D111" s="4">
        <v>0</v>
      </c>
      <c r="E111">
        <f t="shared" si="4"/>
        <v>115.7</v>
      </c>
    </row>
    <row r="112" spans="1:10" x14ac:dyDescent="0.25">
      <c r="A112" s="2"/>
    </row>
    <row r="113" spans="1:5" x14ac:dyDescent="0.25">
      <c r="A113" s="2" t="s">
        <v>127</v>
      </c>
      <c r="B113">
        <f>SUM(B107:B111)</f>
        <v>3267.9999999999995</v>
      </c>
      <c r="E113">
        <f>SUM(E107:E111)</f>
        <v>4141.3099999999995</v>
      </c>
    </row>
    <row r="114" spans="1:5" x14ac:dyDescent="0.25">
      <c r="A114" s="2"/>
    </row>
    <row r="115" spans="1:5" x14ac:dyDescent="0.25">
      <c r="A115" s="2"/>
      <c r="C115" t="s">
        <v>154</v>
      </c>
    </row>
    <row r="116" spans="1:5" x14ac:dyDescent="0.25">
      <c r="A116" s="26" t="s">
        <v>131</v>
      </c>
      <c r="B116" s="27"/>
      <c r="C116" t="s">
        <v>157</v>
      </c>
      <c r="D116" t="s">
        <v>152</v>
      </c>
    </row>
    <row r="117" spans="1:5" x14ac:dyDescent="0.25">
      <c r="A117" t="s">
        <v>144</v>
      </c>
      <c r="B117">
        <v>593.4</v>
      </c>
      <c r="C117" t="s">
        <v>164</v>
      </c>
      <c r="D117" s="4">
        <v>-0.1</v>
      </c>
      <c r="E117">
        <f t="shared" ref="E117:E135" si="5">B117*(1+D117)</f>
        <v>534.05999999999995</v>
      </c>
    </row>
    <row r="118" spans="1:5" x14ac:dyDescent="0.25">
      <c r="A118" t="s">
        <v>143</v>
      </c>
      <c r="B118">
        <v>45.3</v>
      </c>
      <c r="C118" t="s">
        <v>164</v>
      </c>
      <c r="D118" s="4">
        <v>-0.1</v>
      </c>
      <c r="E118">
        <f t="shared" si="5"/>
        <v>40.769999999999996</v>
      </c>
    </row>
    <row r="119" spans="1:5" x14ac:dyDescent="0.25">
      <c r="A119" t="s">
        <v>145</v>
      </c>
      <c r="B119">
        <v>30.2</v>
      </c>
      <c r="C119" t="s">
        <v>164</v>
      </c>
      <c r="D119" s="4">
        <v>-0.1</v>
      </c>
      <c r="E119">
        <f t="shared" si="5"/>
        <v>27.18</v>
      </c>
    </row>
    <row r="120" spans="1:5" x14ac:dyDescent="0.25">
      <c r="A120" t="s">
        <v>142</v>
      </c>
      <c r="B120">
        <v>3.7</v>
      </c>
      <c r="C120" t="s">
        <v>164</v>
      </c>
      <c r="D120" s="4">
        <v>-0.1</v>
      </c>
      <c r="E120">
        <f t="shared" si="5"/>
        <v>3.33</v>
      </c>
    </row>
    <row r="121" spans="1:5" x14ac:dyDescent="0.25">
      <c r="A121" t="s">
        <v>146</v>
      </c>
      <c r="B121">
        <v>39.5</v>
      </c>
      <c r="C121" t="s">
        <v>164</v>
      </c>
      <c r="D121" s="4">
        <v>-0.1</v>
      </c>
      <c r="E121">
        <f t="shared" si="5"/>
        <v>35.550000000000004</v>
      </c>
    </row>
    <row r="122" spans="1:5" x14ac:dyDescent="0.25">
      <c r="A122" t="s">
        <v>141</v>
      </c>
      <c r="B122">
        <v>18.3</v>
      </c>
      <c r="C122" t="s">
        <v>164</v>
      </c>
      <c r="D122" s="4">
        <v>-0.1</v>
      </c>
      <c r="E122">
        <f t="shared" si="5"/>
        <v>16.470000000000002</v>
      </c>
    </row>
    <row r="123" spans="1:5" x14ac:dyDescent="0.25">
      <c r="A123" t="s">
        <v>140</v>
      </c>
      <c r="B123">
        <v>-34.1</v>
      </c>
      <c r="C123" t="s">
        <v>163</v>
      </c>
      <c r="D123" s="4">
        <v>0</v>
      </c>
      <c r="E123">
        <f t="shared" si="5"/>
        <v>-34.1</v>
      </c>
    </row>
    <row r="124" spans="1:5" x14ac:dyDescent="0.25">
      <c r="A124" t="s">
        <v>90</v>
      </c>
      <c r="B124">
        <v>92.6</v>
      </c>
      <c r="C124" t="s">
        <v>164</v>
      </c>
      <c r="D124" s="4">
        <v>-0.1</v>
      </c>
      <c r="E124">
        <f t="shared" si="5"/>
        <v>83.34</v>
      </c>
    </row>
    <row r="125" spans="1:5" x14ac:dyDescent="0.25">
      <c r="A125" t="s">
        <v>147</v>
      </c>
      <c r="B125">
        <v>20.100000000000001</v>
      </c>
      <c r="C125" t="s">
        <v>164</v>
      </c>
      <c r="D125" s="4">
        <v>-0.1</v>
      </c>
      <c r="E125">
        <f t="shared" si="5"/>
        <v>18.090000000000003</v>
      </c>
    </row>
    <row r="126" spans="1:5" x14ac:dyDescent="0.25">
      <c r="A126" t="s">
        <v>150</v>
      </c>
      <c r="B126">
        <v>109.7</v>
      </c>
      <c r="C126" t="s">
        <v>164</v>
      </c>
      <c r="D126" s="4">
        <v>-0.1</v>
      </c>
      <c r="E126">
        <f t="shared" si="5"/>
        <v>98.73</v>
      </c>
    </row>
    <row r="127" spans="1:5" x14ac:dyDescent="0.25">
      <c r="A127" t="s">
        <v>139</v>
      </c>
      <c r="B127">
        <v>511.3</v>
      </c>
      <c r="C127" t="s">
        <v>163</v>
      </c>
      <c r="D127" s="4">
        <v>0</v>
      </c>
      <c r="E127">
        <f t="shared" si="5"/>
        <v>511.3</v>
      </c>
    </row>
    <row r="128" spans="1:5" x14ac:dyDescent="0.25">
      <c r="A128" t="s">
        <v>138</v>
      </c>
      <c r="B128">
        <v>594.5</v>
      </c>
      <c r="C128" t="s">
        <v>163</v>
      </c>
      <c r="D128" s="4">
        <v>0</v>
      </c>
      <c r="E128">
        <f t="shared" si="5"/>
        <v>594.5</v>
      </c>
    </row>
    <row r="129" spans="1:5" x14ac:dyDescent="0.25">
      <c r="A129" t="s">
        <v>137</v>
      </c>
      <c r="B129">
        <v>514.1</v>
      </c>
      <c r="C129" t="s">
        <v>163</v>
      </c>
      <c r="D129" s="4">
        <v>0</v>
      </c>
      <c r="E129">
        <f t="shared" si="5"/>
        <v>514.1</v>
      </c>
    </row>
    <row r="130" spans="1:5" x14ac:dyDescent="0.25">
      <c r="A130" t="s">
        <v>136</v>
      </c>
      <c r="B130">
        <v>916.1</v>
      </c>
      <c r="C130" t="s">
        <v>163</v>
      </c>
      <c r="D130" s="4">
        <v>0</v>
      </c>
      <c r="E130">
        <f t="shared" si="5"/>
        <v>916.1</v>
      </c>
    </row>
    <row r="131" spans="1:5" x14ac:dyDescent="0.25">
      <c r="A131" t="s">
        <v>135</v>
      </c>
      <c r="B131">
        <v>174.5</v>
      </c>
      <c r="C131" t="s">
        <v>163</v>
      </c>
      <c r="D131" s="4">
        <v>0</v>
      </c>
      <c r="E131">
        <f t="shared" si="5"/>
        <v>174.5</v>
      </c>
    </row>
    <row r="132" spans="1:5" x14ac:dyDescent="0.25">
      <c r="A132" t="s">
        <v>148</v>
      </c>
      <c r="B132">
        <v>55.8</v>
      </c>
      <c r="C132" t="s">
        <v>163</v>
      </c>
      <c r="D132" s="4">
        <v>0</v>
      </c>
      <c r="E132">
        <f t="shared" si="5"/>
        <v>55.8</v>
      </c>
    </row>
    <row r="133" spans="1:5" x14ac:dyDescent="0.25">
      <c r="A133" t="s">
        <v>134</v>
      </c>
      <c r="B133">
        <v>22.7</v>
      </c>
      <c r="C133" t="s">
        <v>164</v>
      </c>
      <c r="D133" s="4">
        <v>-0.1</v>
      </c>
      <c r="E133">
        <f t="shared" si="5"/>
        <v>20.43</v>
      </c>
    </row>
    <row r="134" spans="1:5" x14ac:dyDescent="0.25">
      <c r="A134" t="s">
        <v>133</v>
      </c>
      <c r="B134">
        <v>240</v>
      </c>
      <c r="C134" t="s">
        <v>163</v>
      </c>
      <c r="D134" s="4">
        <v>0</v>
      </c>
      <c r="E134">
        <f t="shared" si="5"/>
        <v>240</v>
      </c>
    </row>
    <row r="135" spans="1:5" x14ac:dyDescent="0.25">
      <c r="A135" t="s">
        <v>149</v>
      </c>
      <c r="B135">
        <v>-95.3</v>
      </c>
      <c r="C135" t="s">
        <v>163</v>
      </c>
      <c r="D135" s="4">
        <v>0</v>
      </c>
      <c r="E135">
        <f t="shared" si="5"/>
        <v>-95.3</v>
      </c>
    </row>
    <row r="137" spans="1:5" x14ac:dyDescent="0.25">
      <c r="A137" t="s">
        <v>132</v>
      </c>
      <c r="B137">
        <f>SUM(B117:B135)</f>
        <v>3852.3999999999996</v>
      </c>
      <c r="E137">
        <f>SUM(E117:E135)</f>
        <v>3754.85</v>
      </c>
    </row>
    <row r="139" spans="1:5" x14ac:dyDescent="0.25">
      <c r="A139" t="s">
        <v>165</v>
      </c>
      <c r="B139">
        <f>B113-B137</f>
        <v>-584.40000000000009</v>
      </c>
      <c r="E139">
        <f>E113-E137</f>
        <v>386.45999999999958</v>
      </c>
    </row>
    <row r="141" spans="1:5" x14ac:dyDescent="0.25">
      <c r="A141" t="s">
        <v>186</v>
      </c>
    </row>
    <row r="142" spans="1:5" x14ac:dyDescent="0.25">
      <c r="A142" t="s">
        <v>177</v>
      </c>
    </row>
    <row r="143" spans="1:5" x14ac:dyDescent="0.25">
      <c r="A143" t="s">
        <v>178</v>
      </c>
    </row>
    <row r="144" spans="1:5" x14ac:dyDescent="0.25">
      <c r="A144" t="s">
        <v>179</v>
      </c>
    </row>
    <row r="147" spans="1:10" x14ac:dyDescent="0.25">
      <c r="A147" s="32" t="s">
        <v>187</v>
      </c>
      <c r="B147" s="32"/>
      <c r="C147" s="32"/>
      <c r="D147" s="32"/>
      <c r="E147" s="32"/>
      <c r="F147" s="32"/>
    </row>
    <row r="148" spans="1:10" x14ac:dyDescent="0.25">
      <c r="A148" s="32" t="s">
        <v>188</v>
      </c>
      <c r="B148" s="32"/>
      <c r="C148" s="32"/>
      <c r="D148" s="32"/>
      <c r="E148" s="32"/>
      <c r="F148" s="32"/>
    </row>
    <row r="150" spans="1:10" x14ac:dyDescent="0.25">
      <c r="A150" t="s">
        <v>189</v>
      </c>
    </row>
    <row r="151" spans="1:10" x14ac:dyDescent="0.25">
      <c r="A151" t="s">
        <v>190</v>
      </c>
    </row>
    <row r="152" spans="1:10" x14ac:dyDescent="0.25">
      <c r="A152" t="s">
        <v>191</v>
      </c>
    </row>
    <row r="154" spans="1:10" x14ac:dyDescent="0.25">
      <c r="A154" t="s">
        <v>192</v>
      </c>
    </row>
    <row r="155" spans="1:10" x14ac:dyDescent="0.25">
      <c r="C155">
        <f>19500/386</f>
        <v>50.518134715025909</v>
      </c>
    </row>
    <row r="159" spans="1:10" x14ac:dyDescent="0.25">
      <c r="A159" s="28"/>
      <c r="B159" s="29" t="s">
        <v>156</v>
      </c>
      <c r="C159" s="29" t="s">
        <v>200</v>
      </c>
      <c r="D159" s="29"/>
      <c r="E159" s="29"/>
      <c r="F159" s="29"/>
      <c r="G159" s="29"/>
      <c r="H159" s="29"/>
      <c r="I159" s="29"/>
      <c r="J159" s="29"/>
    </row>
    <row r="160" spans="1:10" x14ac:dyDescent="0.25">
      <c r="A160" s="28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29" t="s">
        <v>168</v>
      </c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29" t="s">
        <v>169</v>
      </c>
      <c r="D162" s="29"/>
      <c r="E162" s="29"/>
      <c r="F162" s="29"/>
      <c r="G162" s="29"/>
      <c r="H162" s="29"/>
      <c r="I162" s="29"/>
      <c r="J162" s="29"/>
    </row>
    <row r="163" spans="1:10" x14ac:dyDescent="0.25">
      <c r="C163" s="29" t="s">
        <v>176</v>
      </c>
      <c r="D163" s="29"/>
      <c r="E163" s="29"/>
      <c r="F163" s="29"/>
      <c r="G163" s="29"/>
      <c r="H163" s="29"/>
      <c r="I163" s="29"/>
      <c r="J163" s="29"/>
    </row>
    <row r="165" spans="1:10" x14ac:dyDescent="0.25">
      <c r="A165" s="2" t="s">
        <v>129</v>
      </c>
      <c r="B165" t="s">
        <v>130</v>
      </c>
      <c r="C165" t="s">
        <v>159</v>
      </c>
      <c r="D165" t="s">
        <v>160</v>
      </c>
      <c r="E165" t="s">
        <v>161</v>
      </c>
    </row>
    <row r="166" spans="1:10" x14ac:dyDescent="0.25">
      <c r="A166" s="33" t="s">
        <v>196</v>
      </c>
    </row>
    <row r="167" spans="1:10" ht="30" x14ac:dyDescent="0.25">
      <c r="A167" s="3" t="s">
        <v>122</v>
      </c>
      <c r="B167" s="23">
        <v>1546</v>
      </c>
      <c r="C167" t="s">
        <v>185</v>
      </c>
      <c r="D167" s="4">
        <v>0</v>
      </c>
      <c r="E167" s="23">
        <f>15929*0.126</f>
        <v>2007.0540000000001</v>
      </c>
    </row>
    <row r="168" spans="1:10" ht="30" x14ac:dyDescent="0.25">
      <c r="A168" s="3" t="s">
        <v>123</v>
      </c>
      <c r="B168">
        <v>299.60000000000002</v>
      </c>
      <c r="C168" t="s">
        <v>162</v>
      </c>
      <c r="D168" s="4">
        <v>0.1</v>
      </c>
      <c r="E168">
        <f t="shared" ref="E168:E171" si="6">B168*(1+D168)</f>
        <v>329.56000000000006</v>
      </c>
    </row>
    <row r="169" spans="1:10" x14ac:dyDescent="0.25">
      <c r="A169" s="3" t="s">
        <v>124</v>
      </c>
      <c r="B169">
        <v>1115.0999999999999</v>
      </c>
      <c r="C169" t="s">
        <v>163</v>
      </c>
      <c r="D169" s="4">
        <v>0</v>
      </c>
      <c r="E169">
        <f t="shared" si="6"/>
        <v>1115.0999999999999</v>
      </c>
    </row>
    <row r="170" spans="1:10" x14ac:dyDescent="0.25">
      <c r="A170" s="3" t="s">
        <v>125</v>
      </c>
      <c r="B170">
        <v>191.6</v>
      </c>
      <c r="C170" t="s">
        <v>163</v>
      </c>
      <c r="D170" s="4">
        <v>0</v>
      </c>
      <c r="E170">
        <f t="shared" si="6"/>
        <v>191.6</v>
      </c>
    </row>
    <row r="171" spans="1:10" x14ac:dyDescent="0.25">
      <c r="A171" s="3" t="s">
        <v>126</v>
      </c>
      <c r="B171">
        <v>115.7</v>
      </c>
      <c r="C171" t="s">
        <v>163</v>
      </c>
      <c r="D171" s="4">
        <v>0</v>
      </c>
      <c r="E171">
        <f t="shared" si="6"/>
        <v>115.7</v>
      </c>
    </row>
    <row r="172" spans="1:10" x14ac:dyDescent="0.25">
      <c r="A172" s="2"/>
    </row>
    <row r="173" spans="1:10" x14ac:dyDescent="0.25">
      <c r="A173" s="2" t="s">
        <v>127</v>
      </c>
      <c r="B173">
        <f>SUM(B167:B171)</f>
        <v>3267.9999999999995</v>
      </c>
      <c r="E173">
        <f>SUM(E167:E171)</f>
        <v>3759.0139999999997</v>
      </c>
    </row>
    <row r="174" spans="1:10" x14ac:dyDescent="0.25">
      <c r="A174" s="2"/>
    </row>
    <row r="175" spans="1:10" x14ac:dyDescent="0.25">
      <c r="A175" s="2"/>
      <c r="C175" t="s">
        <v>154</v>
      </c>
    </row>
    <row r="176" spans="1:10" x14ac:dyDescent="0.25">
      <c r="A176" s="26" t="s">
        <v>131</v>
      </c>
      <c r="B176" s="27"/>
      <c r="C176" t="s">
        <v>157</v>
      </c>
      <c r="D176" t="s">
        <v>152</v>
      </c>
    </row>
    <row r="177" spans="1:5" x14ac:dyDescent="0.25">
      <c r="A177" t="s">
        <v>144</v>
      </c>
      <c r="B177">
        <v>593.4</v>
      </c>
      <c r="C177" t="s">
        <v>164</v>
      </c>
      <c r="D177" s="4">
        <v>-0.1</v>
      </c>
      <c r="E177">
        <f t="shared" ref="E177:E195" si="7">B177*(1+D177)</f>
        <v>534.05999999999995</v>
      </c>
    </row>
    <row r="178" spans="1:5" x14ac:dyDescent="0.25">
      <c r="A178" t="s">
        <v>143</v>
      </c>
      <c r="B178">
        <v>45.3</v>
      </c>
      <c r="C178" t="s">
        <v>164</v>
      </c>
      <c r="D178" s="4">
        <v>-0.1</v>
      </c>
      <c r="E178">
        <f t="shared" si="7"/>
        <v>40.769999999999996</v>
      </c>
    </row>
    <row r="179" spans="1:5" x14ac:dyDescent="0.25">
      <c r="A179" t="s">
        <v>145</v>
      </c>
      <c r="B179">
        <v>30.2</v>
      </c>
      <c r="C179" t="s">
        <v>164</v>
      </c>
      <c r="D179" s="4">
        <v>-0.1</v>
      </c>
      <c r="E179">
        <f t="shared" si="7"/>
        <v>27.18</v>
      </c>
    </row>
    <row r="180" spans="1:5" x14ac:dyDescent="0.25">
      <c r="A180" t="s">
        <v>142</v>
      </c>
      <c r="B180">
        <v>3.7</v>
      </c>
      <c r="C180" t="s">
        <v>164</v>
      </c>
      <c r="D180" s="4">
        <v>-0.1</v>
      </c>
      <c r="E180">
        <f t="shared" si="7"/>
        <v>3.33</v>
      </c>
    </row>
    <row r="181" spans="1:5" x14ac:dyDescent="0.25">
      <c r="A181" t="s">
        <v>146</v>
      </c>
      <c r="B181">
        <v>39.5</v>
      </c>
      <c r="C181" t="s">
        <v>164</v>
      </c>
      <c r="D181" s="4">
        <v>-0.1</v>
      </c>
      <c r="E181">
        <f t="shared" si="7"/>
        <v>35.550000000000004</v>
      </c>
    </row>
    <row r="182" spans="1:5" x14ac:dyDescent="0.25">
      <c r="A182" t="s">
        <v>141</v>
      </c>
      <c r="B182">
        <v>18.3</v>
      </c>
      <c r="C182" t="s">
        <v>164</v>
      </c>
      <c r="D182" s="4">
        <v>-0.1</v>
      </c>
      <c r="E182">
        <f t="shared" si="7"/>
        <v>16.470000000000002</v>
      </c>
    </row>
    <row r="183" spans="1:5" x14ac:dyDescent="0.25">
      <c r="A183" t="s">
        <v>140</v>
      </c>
      <c r="B183">
        <v>-34.1</v>
      </c>
      <c r="C183" t="s">
        <v>163</v>
      </c>
      <c r="D183" s="4">
        <v>0</v>
      </c>
      <c r="E183">
        <f t="shared" si="7"/>
        <v>-34.1</v>
      </c>
    </row>
    <row r="184" spans="1:5" x14ac:dyDescent="0.25">
      <c r="A184" t="s">
        <v>90</v>
      </c>
      <c r="B184">
        <v>92.6</v>
      </c>
      <c r="C184" t="s">
        <v>164</v>
      </c>
      <c r="D184" s="4">
        <v>-0.1</v>
      </c>
      <c r="E184">
        <f t="shared" si="7"/>
        <v>83.34</v>
      </c>
    </row>
    <row r="185" spans="1:5" x14ac:dyDescent="0.25">
      <c r="A185" t="s">
        <v>147</v>
      </c>
      <c r="B185">
        <v>20.100000000000001</v>
      </c>
      <c r="C185" t="s">
        <v>164</v>
      </c>
      <c r="D185" s="4">
        <v>-0.1</v>
      </c>
      <c r="E185">
        <f t="shared" si="7"/>
        <v>18.090000000000003</v>
      </c>
    </row>
    <row r="186" spans="1:5" x14ac:dyDescent="0.25">
      <c r="A186" t="s">
        <v>150</v>
      </c>
      <c r="B186">
        <v>109.7</v>
      </c>
      <c r="C186" t="s">
        <v>164</v>
      </c>
      <c r="D186" s="4">
        <v>-0.1</v>
      </c>
      <c r="E186">
        <f t="shared" si="7"/>
        <v>98.73</v>
      </c>
    </row>
    <row r="187" spans="1:5" x14ac:dyDescent="0.25">
      <c r="A187" t="s">
        <v>139</v>
      </c>
      <c r="B187">
        <v>511.3</v>
      </c>
      <c r="C187" t="s">
        <v>163</v>
      </c>
      <c r="D187" s="4">
        <v>0</v>
      </c>
      <c r="E187">
        <f t="shared" si="7"/>
        <v>511.3</v>
      </c>
    </row>
    <row r="188" spans="1:5" x14ac:dyDescent="0.25">
      <c r="A188" t="s">
        <v>138</v>
      </c>
      <c r="B188">
        <v>594.5</v>
      </c>
      <c r="C188" t="s">
        <v>163</v>
      </c>
      <c r="D188" s="4">
        <v>0</v>
      </c>
      <c r="E188">
        <f t="shared" si="7"/>
        <v>594.5</v>
      </c>
    </row>
    <row r="189" spans="1:5" x14ac:dyDescent="0.25">
      <c r="A189" t="s">
        <v>137</v>
      </c>
      <c r="B189">
        <v>514.1</v>
      </c>
      <c r="C189" t="s">
        <v>163</v>
      </c>
      <c r="D189" s="4">
        <v>0</v>
      </c>
      <c r="E189">
        <f t="shared" si="7"/>
        <v>514.1</v>
      </c>
    </row>
    <row r="190" spans="1:5" x14ac:dyDescent="0.25">
      <c r="A190" t="s">
        <v>136</v>
      </c>
      <c r="B190">
        <v>916.1</v>
      </c>
      <c r="C190" t="s">
        <v>163</v>
      </c>
      <c r="D190" s="4">
        <v>0</v>
      </c>
      <c r="E190">
        <f t="shared" si="7"/>
        <v>916.1</v>
      </c>
    </row>
    <row r="191" spans="1:5" x14ac:dyDescent="0.25">
      <c r="A191" t="s">
        <v>135</v>
      </c>
      <c r="B191">
        <v>174.5</v>
      </c>
      <c r="C191" t="s">
        <v>163</v>
      </c>
      <c r="D191" s="4">
        <v>0</v>
      </c>
      <c r="E191">
        <f t="shared" si="7"/>
        <v>174.5</v>
      </c>
    </row>
    <row r="192" spans="1:5" x14ac:dyDescent="0.25">
      <c r="A192" t="s">
        <v>148</v>
      </c>
      <c r="B192">
        <v>55.8</v>
      </c>
      <c r="C192" t="s">
        <v>163</v>
      </c>
      <c r="D192" s="4">
        <v>0</v>
      </c>
      <c r="E192">
        <f t="shared" si="7"/>
        <v>55.8</v>
      </c>
    </row>
    <row r="193" spans="1:5" x14ac:dyDescent="0.25">
      <c r="A193" t="s">
        <v>134</v>
      </c>
      <c r="B193">
        <v>22.7</v>
      </c>
      <c r="C193" t="s">
        <v>164</v>
      </c>
      <c r="D193" s="4">
        <v>-0.1</v>
      </c>
      <c r="E193">
        <f t="shared" si="7"/>
        <v>20.43</v>
      </c>
    </row>
    <row r="194" spans="1:5" x14ac:dyDescent="0.25">
      <c r="A194" t="s">
        <v>133</v>
      </c>
      <c r="B194">
        <v>240</v>
      </c>
      <c r="C194" t="s">
        <v>163</v>
      </c>
      <c r="D194" s="4">
        <v>0</v>
      </c>
      <c r="E194">
        <f t="shared" si="7"/>
        <v>240</v>
      </c>
    </row>
    <row r="195" spans="1:5" x14ac:dyDescent="0.25">
      <c r="A195" t="s">
        <v>149</v>
      </c>
      <c r="B195">
        <v>-95.3</v>
      </c>
      <c r="C195" t="s">
        <v>163</v>
      </c>
      <c r="D195" s="4">
        <v>0</v>
      </c>
      <c r="E195">
        <f t="shared" si="7"/>
        <v>-95.3</v>
      </c>
    </row>
    <row r="197" spans="1:5" x14ac:dyDescent="0.25">
      <c r="A197" t="s">
        <v>132</v>
      </c>
      <c r="B197">
        <f>SUM(B177:B195)</f>
        <v>3852.3999999999996</v>
      </c>
      <c r="E197">
        <f>SUM(E177:E195)</f>
        <v>3754.85</v>
      </c>
    </row>
    <row r="199" spans="1:5" x14ac:dyDescent="0.25">
      <c r="A199" t="s">
        <v>165</v>
      </c>
      <c r="B199">
        <f>B173-B197</f>
        <v>-584.40000000000009</v>
      </c>
      <c r="E199">
        <f>E173-E197</f>
        <v>4.1639999999997599</v>
      </c>
    </row>
    <row r="201" spans="1:5" x14ac:dyDescent="0.25">
      <c r="C201" s="35" t="s">
        <v>201</v>
      </c>
      <c r="D201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What If's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Stevens</dc:creator>
  <cp:lastModifiedBy>Lawrence Stevens</cp:lastModifiedBy>
  <dcterms:created xsi:type="dcterms:W3CDTF">2017-07-24T22:12:15Z</dcterms:created>
  <dcterms:modified xsi:type="dcterms:W3CDTF">2018-11-28T00:00:41Z</dcterms:modified>
</cp:coreProperties>
</file>